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8_{68659363-06DF-42A1-A2F0-CE9584DB05FD}" xr6:coauthVersionLast="47" xr6:coauthVersionMax="47" xr10:uidLastSave="{00000000-0000-0000-0000-000000000000}"/>
  <bookViews>
    <workbookView xWindow="-120" yWindow="-120" windowWidth="29040" windowHeight="17520" xr2:uid="{5E0D5E22-FEE2-4BAE-AFF8-45AF20E4E54B}"/>
  </bookViews>
  <sheets>
    <sheet name="Table 1" sheetId="1" r:id="rId1"/>
    <sheet name="Table 2" sheetId="3" r:id="rId2"/>
    <sheet name="Table 3" sheetId="4" r:id="rId3"/>
    <sheet name="Report" sheetId="6" r:id="rId4"/>
  </sheets>
  <externalReferences>
    <externalReference r:id="rId5"/>
  </externalReferences>
  <definedNames>
    <definedName name="_xlnm.Print_Area" localSheetId="3">Report!$B$2:$D$37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6" l="1"/>
  <c r="C32" i="6"/>
  <c r="C31" i="6"/>
  <c r="C21" i="6"/>
  <c r="C20" i="6"/>
  <c r="C19" i="6"/>
  <c r="C18" i="6"/>
  <c r="C17" i="6"/>
  <c r="C16" i="6"/>
  <c r="C15" i="6"/>
  <c r="C12" i="6"/>
  <c r="C9" i="6"/>
  <c r="D8" i="6"/>
  <c r="C8" i="6"/>
  <c r="B30" i="6"/>
  <c r="B14" i="6"/>
  <c r="C36" i="6" l="1"/>
  <c r="C24" i="6"/>
  <c r="C27" i="6" s="1"/>
  <c r="H11" i="1" l="1"/>
  <c r="H27" i="1"/>
  <c r="M8" i="1"/>
  <c r="N8" i="1" s="1"/>
  <c r="H8" i="3"/>
  <c r="H39" i="3"/>
  <c r="F38" i="3"/>
  <c r="F40" i="3" s="1"/>
  <c r="G38" i="3"/>
  <c r="G40" i="3" s="1"/>
  <c r="H9" i="3"/>
  <c r="H10" i="3"/>
  <c r="H11" i="3"/>
  <c r="H12" i="3"/>
  <c r="H13" i="3"/>
  <c r="H14" i="3"/>
  <c r="H15" i="3"/>
  <c r="H16" i="3"/>
  <c r="H17" i="3"/>
  <c r="H18" i="3"/>
  <c r="H19" i="3"/>
  <c r="H21" i="3"/>
  <c r="H20" i="3"/>
  <c r="H22" i="3"/>
  <c r="H23" i="3"/>
  <c r="H24" i="3"/>
  <c r="H25" i="3"/>
  <c r="H26" i="3"/>
  <c r="H27" i="3"/>
  <c r="H28" i="3"/>
  <c r="H29" i="3"/>
  <c r="H30" i="3"/>
  <c r="H31" i="3"/>
  <c r="H32" i="3"/>
  <c r="H34" i="3"/>
  <c r="H33" i="3"/>
  <c r="H35" i="3"/>
  <c r="H36" i="3"/>
  <c r="H37" i="3"/>
  <c r="H7" i="3"/>
  <c r="E38" i="3"/>
  <c r="E40" i="3" s="1"/>
  <c r="H38" i="3" l="1"/>
  <c r="H40" i="3" s="1"/>
  <c r="E39" i="1"/>
  <c r="F39" i="1"/>
  <c r="G39" i="1"/>
  <c r="H39" i="1"/>
  <c r="I39" i="1"/>
  <c r="J39" i="1"/>
  <c r="K39" i="1"/>
  <c r="L39" i="1"/>
  <c r="M9" i="1"/>
  <c r="N9" i="1" s="1"/>
  <c r="M10" i="1"/>
  <c r="N10" i="1" s="1"/>
  <c r="M11" i="1"/>
  <c r="N11" i="1" s="1"/>
  <c r="M12" i="1"/>
  <c r="N12" i="1" s="1"/>
  <c r="M13" i="1"/>
  <c r="N13" i="1" s="1"/>
  <c r="M14" i="1"/>
  <c r="N14" i="1" s="1"/>
  <c r="M15" i="1"/>
  <c r="N15" i="1" s="1"/>
  <c r="M16" i="1"/>
  <c r="N16" i="1" s="1"/>
  <c r="M17" i="1"/>
  <c r="N17" i="1" s="1"/>
  <c r="M18" i="1"/>
  <c r="N18" i="1" s="1"/>
  <c r="M19" i="1"/>
  <c r="N19" i="1" s="1"/>
  <c r="M21" i="1"/>
  <c r="N21" i="1" s="1"/>
  <c r="M20" i="1"/>
  <c r="N20" i="1" s="1"/>
  <c r="M22" i="1"/>
  <c r="N22" i="1" s="1"/>
  <c r="M23" i="1"/>
  <c r="N23" i="1" s="1"/>
  <c r="M24" i="1"/>
  <c r="N24" i="1" s="1"/>
  <c r="M25" i="1"/>
  <c r="N25" i="1" s="1"/>
  <c r="M26" i="1"/>
  <c r="N26" i="1" s="1"/>
  <c r="M27" i="1"/>
  <c r="N27" i="1" s="1"/>
  <c r="M28" i="1"/>
  <c r="N28" i="1" s="1"/>
  <c r="M29" i="1"/>
  <c r="N29" i="1" s="1"/>
  <c r="M30" i="1"/>
  <c r="N30" i="1" s="1"/>
  <c r="M31" i="1"/>
  <c r="N31" i="1" s="1"/>
  <c r="M32" i="1"/>
  <c r="N32" i="1" s="1"/>
  <c r="M34" i="1"/>
  <c r="N34" i="1" s="1"/>
  <c r="M33" i="1"/>
  <c r="N33" i="1" s="1"/>
  <c r="M35" i="1"/>
  <c r="N35" i="1" s="1"/>
  <c r="M36" i="1"/>
  <c r="N36" i="1" s="1"/>
  <c r="M37" i="1"/>
  <c r="N37" i="1" s="1"/>
  <c r="M7" i="1"/>
  <c r="N7" i="1" s="1"/>
  <c r="M39" i="1" l="1"/>
  <c r="N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tc={C95C380B-5D6C-4F63-ABF8-798E892E7A1E}</author>
    <author>tc={EED8C503-192C-4D1F-BC2F-F7C3D1D6C38B}</author>
    <author>tc={AEC7255A-A25A-4D22-AA5B-0CF35AEFB805}</author>
  </authors>
  <commentList>
    <comment ref="D8" authorId="0" shapeId="0" xr:uid="{C95C380B-5D6C-4F63-ABF8-798E892E7A1E}">
      <text>
        <t>[Threaded comment]
Your version of Excel allows you to read this threaded comment; however, any edits to it will get removed if the file is opened in a newer version of Excel. Learn more: https://go.microsoft.com/fwlink/?linkid=870924
Comment:
    Elected as local councillor in ward 7 by-election on 17 October 2024.</t>
      </text>
    </comment>
    <comment ref="D25" authorId="1" shapeId="0" xr:uid="{EED8C503-192C-4D1F-BC2F-F7C3D1D6C38B}">
      <text>
        <t>[Threaded comment]
Your version of Excel allows you to read this threaded comment; however, any edits to it will get removed if the file is opened in a newer version of Excel. Learn more: https://go.microsoft.com/fwlink/?linkid=870924
Comment:
    Change from Senior Councillor (3) Leader of the Conservative Group (end date 02/10/2024) to Senior Councillor (2) Convenor of Civic Licensing Committee (start date 03/10/2024).</t>
      </text>
    </comment>
    <comment ref="D37" authorId="2" shapeId="0" xr:uid="{AEC7255A-A25A-4D22-AA5B-0CF35AEFB805}">
      <text>
        <t>[Threaded comment]
Your version of Excel allows you to read this threaded comment; however, any edits to it will get removed if the file is opened in a newer version of Excel. Learn more: https://go.microsoft.com/fwlink/?linkid=870924
Comment:
    Resigned as councillor on 05/07/2024.  previously was Convenor of Civic Licensing Committee.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tc={96F9EA67-E49C-4E2F-A5D3-EDA1CEFD05AD}</author>
    <author>tc={0DFD7372-1BBB-4ABE-9C4A-308D36C6D001}</author>
    <author>tc={EB9EA1CF-686D-4091-AA22-E054AE50800F}</author>
  </authors>
  <commentList>
    <comment ref="D8" authorId="0" shapeId="0" xr:uid="{96F9EA67-E49C-4E2F-A5D3-EDA1CEFD05AD}">
      <text>
        <t>[Threaded comment]
Your version of Excel allows you to read this threaded comment; however, any edits to it will get removed if the file is opened in a newer version of Excel. Learn more: https://go.microsoft.com/fwlink/?linkid=870924
Comment:
    Elected as local councillor in ward 7 by-election on 17 October 2024.</t>
      </text>
    </comment>
    <comment ref="D25" authorId="1" shapeId="0" xr:uid="{0DFD7372-1BBB-4ABE-9C4A-308D36C6D001}">
      <text>
        <t>[Threaded comment]
Your version of Excel allows you to read this threaded comment; however, any edits to it will get removed if the file is opened in a newer version of Excel. Learn more: https://go.microsoft.com/fwlink/?linkid=870924
Comment:
    Change from Senior Councillor (3) Leader of the Conservative Group (end date 02/10/2024) to Senior Councillor (2) Convenor of Civic Licensing Committee (start date 03/10/2024).</t>
      </text>
    </comment>
    <comment ref="D37" authorId="2" shapeId="0" xr:uid="{EB9EA1CF-686D-4091-AA22-E054AE50800F}">
      <text>
        <t>[Threaded comment]
Your version of Excel allows you to read this threaded comment; however, any edits to it will get removed if the file is opened in a newer version of Excel. Learn more: https://go.microsoft.com/fwlink/?linkid=870924
Comment:
    Resigned as councillor on 05/07/2024.  previously was Convenor of Civic Licensing Committee.</t>
      </text>
    </comment>
  </commentList>
</comments>
</file>

<file path=xl/sharedStrings.xml><?xml version="1.0" encoding="utf-8"?>
<sst xmlns="http://schemas.openxmlformats.org/spreadsheetml/2006/main" count="320" uniqueCount="175">
  <si>
    <t>2024/25</t>
  </si>
  <si>
    <t>Reimbursement of Expenses</t>
  </si>
  <si>
    <t xml:space="preserve">Name
(A)
</t>
  </si>
  <si>
    <t xml:space="preserve">Position Held
(B)
</t>
  </si>
  <si>
    <t xml:space="preserve">Salary
(C)
</t>
  </si>
  <si>
    <t xml:space="preserve">Car &amp; Van
Mileage
Expenses
(D)
</t>
  </si>
  <si>
    <t xml:space="preserve"> Car &amp; Public Transport Expenses (Joint Boards)
(E)
  </t>
  </si>
  <si>
    <t xml:space="preserve">Other Travel
(F)
</t>
  </si>
  <si>
    <t xml:space="preserve">Subsistence
Expenses
(G)
</t>
  </si>
  <si>
    <t xml:space="preserve">Training &amp; Conference
Expenses Claimed
(H)
</t>
  </si>
  <si>
    <t xml:space="preserve">Telephone &amp; (ICT)
Expenses Claimed
(I)
</t>
  </si>
  <si>
    <t xml:space="preserve">Other Allowances &amp; Expenses
(J)
</t>
  </si>
  <si>
    <t xml:space="preserve">Total Expenses
D+E+F+G+H+I+J = 
(K)
</t>
  </si>
  <si>
    <t xml:space="preserve">Salary &amp; Expenses
Total
C+K = 
(L)
</t>
  </si>
  <si>
    <t>AITCHISON</t>
  </si>
  <si>
    <t>DAVID</t>
  </si>
  <si>
    <t xml:space="preserve">Councillor </t>
  </si>
  <si>
    <t>AITKEN</t>
  </si>
  <si>
    <t>CLAIRE</t>
  </si>
  <si>
    <r>
      <t xml:space="preserve">Councillor | </t>
    </r>
    <r>
      <rPr>
        <b/>
        <sz val="11"/>
        <color theme="1"/>
        <rFont val="Aptos Narrow"/>
        <family val="2"/>
        <scheme val="minor"/>
      </rPr>
      <t>Start Date - 17/10/2024</t>
    </r>
  </si>
  <si>
    <t>ANSLOW</t>
  </si>
  <si>
    <t>MARGARET</t>
  </si>
  <si>
    <t>Councillor</t>
  </si>
  <si>
    <t>BALFOUR</t>
  </si>
  <si>
    <t>Senior Councillor (3) (Depute Provost)</t>
  </si>
  <si>
    <t>BINNIE</t>
  </si>
  <si>
    <t>LORNA</t>
  </si>
  <si>
    <t>Senior Councillor (3) (Convenor of Pensions Committee)</t>
  </si>
  <si>
    <t>BISSETT</t>
  </si>
  <si>
    <t>ROBERT</t>
  </si>
  <si>
    <t>Civic Head (Provost)</t>
  </si>
  <si>
    <t>BOUSE</t>
  </si>
  <si>
    <t>GARY</t>
  </si>
  <si>
    <t>Senior Councillor (1) (Housing and Communities)</t>
  </si>
  <si>
    <t>BROWN</t>
  </si>
  <si>
    <t>CLAIRE MACKIE</t>
  </si>
  <si>
    <t>BUCHANAN</t>
  </si>
  <si>
    <t>WILLIAM</t>
  </si>
  <si>
    <t>Senior Councillor (2) (Convenor of Planning Committee)</t>
  </si>
  <si>
    <t>BUNDY</t>
  </si>
  <si>
    <t>JAMES</t>
  </si>
  <si>
    <t>COLLIE</t>
  </si>
  <si>
    <t>FIONA</t>
  </si>
  <si>
    <t>Senior Councillor (1) (Health and Social Care)</t>
  </si>
  <si>
    <t>DEAKIN</t>
  </si>
  <si>
    <t>BRYAN</t>
  </si>
  <si>
    <t>Senior Councillor (1) (Climate)</t>
  </si>
  <si>
    <t>DEVINE</t>
  </si>
  <si>
    <t>STACEY</t>
  </si>
  <si>
    <t>Senior Councillor (1) (Public Protection)</t>
  </si>
  <si>
    <t>FLYNN</t>
  </si>
  <si>
    <t>JIM</t>
  </si>
  <si>
    <t>FORREST</t>
  </si>
  <si>
    <t>GORDON</t>
  </si>
  <si>
    <t>GARNER</t>
  </si>
  <si>
    <t>PAUL</t>
  </si>
  <si>
    <t>Senior Councillor (1) (Economic Development)</t>
  </si>
  <si>
    <t>HANNAH</t>
  </si>
  <si>
    <t>ANNE</t>
  </si>
  <si>
    <t>Senior Councillor (2) (Leader of Labour Group)</t>
  </si>
  <si>
    <t>KELLY</t>
  </si>
  <si>
    <t>ALF</t>
  </si>
  <si>
    <t>KERR</t>
  </si>
  <si>
    <t>Senior Councillor (2) (Convenor of Civic Licensing Committee)</t>
  </si>
  <si>
    <t>MCCABE</t>
  </si>
  <si>
    <t>BRIAN</t>
  </si>
  <si>
    <t>MEIKLEJOHN</t>
  </si>
  <si>
    <t>CECIL</t>
  </si>
  <si>
    <t>Leader of the Council</t>
  </si>
  <si>
    <t>MURTAGH</t>
  </si>
  <si>
    <t>LAURA</t>
  </si>
  <si>
    <t>NIMMO</t>
  </si>
  <si>
    <t>ALAN</t>
  </si>
  <si>
    <t>Senior Councillor (JB) Central Scotland Joint Valuation Board</t>
  </si>
  <si>
    <t>PATERSON</t>
  </si>
  <si>
    <t>SIOBHAN</t>
  </si>
  <si>
    <t>PATRICK</t>
  </si>
  <si>
    <t>SARAH</t>
  </si>
  <si>
    <t>REDMOND</t>
  </si>
  <si>
    <t>JACK</t>
  </si>
  <si>
    <t>RITCHIE</t>
  </si>
  <si>
    <t>ANN</t>
  </si>
  <si>
    <t>ROBERTSON</t>
  </si>
  <si>
    <t>SINCLAIR</t>
  </si>
  <si>
    <t>IAIN</t>
  </si>
  <si>
    <t>Senior Councillor (1) (Education)</t>
  </si>
  <si>
    <t>SPEARS</t>
  </si>
  <si>
    <t>STAINBANK</t>
  </si>
  <si>
    <t>EUAN</t>
  </si>
  <si>
    <r>
      <t xml:space="preserve">Senior Councillor (2) </t>
    </r>
    <r>
      <rPr>
        <b/>
        <sz val="11"/>
        <color theme="1"/>
        <rFont val="Aptos Narrow"/>
        <family val="2"/>
        <scheme val="minor"/>
      </rPr>
      <t>End Date - 05/07/2024</t>
    </r>
  </si>
  <si>
    <t>TOTAL</t>
  </si>
  <si>
    <t>Notes:</t>
  </si>
  <si>
    <t>1. Under the Local Governance (Scotland) Act 2004 (Remuneration) Regulations 2007 as amended, there are four levels of remuneration payments for councillors, covering the following positions:</t>
  </si>
  <si>
    <t>-</t>
  </si>
  <si>
    <t>Civic Head (Provost) (CH)</t>
  </si>
  <si>
    <t>Leader of Council (L)</t>
  </si>
  <si>
    <t xml:space="preserve">Senior Councillors (SC), and </t>
  </si>
  <si>
    <t>Councillors (C)</t>
  </si>
  <si>
    <t>With the exception of Senior Councillors, the level of remuneration is set in the Regulations.</t>
  </si>
  <si>
    <t>Councils have a degree of discretion in setting the number of, and remuneration for, Senior Councillors within certain parameters.</t>
  </si>
  <si>
    <t>Councillors may also be entitled to remuneration from Joint Board positions (JB).</t>
  </si>
  <si>
    <t>2. Remuneration is subject to income tax and national insurance deductions.</t>
  </si>
  <si>
    <t xml:space="preserve">3. Levels of travel and subsistence payments are determined by the Allowances and Expenses Regulations. </t>
  </si>
  <si>
    <t>Councillors may claim costs incurred when carrying out approved duties.</t>
  </si>
  <si>
    <t>Receipts must be provided.</t>
  </si>
  <si>
    <t>Expenses relate only to the reimbursement of actual expenditure incurred by Councillors.</t>
  </si>
  <si>
    <t>Other Travel refers to the use by Councillors of public transport and taxis while carrying out approved duties.</t>
  </si>
  <si>
    <t>This expenditure is reimbursed to Councillors.</t>
  </si>
  <si>
    <t>4. Joint Board Expenses refers to expenses claimed by members of Central Scotland Valuation Joint Board and relates to car and public transport expenses.</t>
  </si>
  <si>
    <t>5. Councillors are entitled to be reimbursed for that element of their telephone expenses that relates directly to their duties as Councillors.</t>
  </si>
  <si>
    <t>6. Councillors who hold more than one senior position receive only one payment attributable to the higher paid of the two positions.</t>
  </si>
  <si>
    <t>Training Conferences, Accommodation &amp; Travel
Paid Direct by Council
(C)
£</t>
  </si>
  <si>
    <t xml:space="preserve">Telephone &amp; ICT Expenses
Met By Council
(D)
£             </t>
  </si>
  <si>
    <t xml:space="preserve">Other Travel
Paid Direct by Council
(E)
£                </t>
  </si>
  <si>
    <t>Total Expenses
Met by Council
C+D+E =
(F)
£</t>
  </si>
  <si>
    <t>Subtotal</t>
  </si>
  <si>
    <t>Civic Offier &amp; Vehicle</t>
  </si>
  <si>
    <t>NOTE 1:  The details shown in the table highlight costs in respect of training and conferences, telephone and ICT expenses, and other travel.  The costs were met directly by the Council.</t>
  </si>
  <si>
    <t>NOTE 2:  Falkirk Council has one Council vehicle for use by Elected Members.  The Council vehicle is for the use of Councillors in undertaking their approved duties, where considered appropriate. Guidance issued by the Scottish Local Authorities Remuneration Committee requires the costs associated with the use of the vehicles by Councillors on approved duties to be reported annually.
The vehicle may also be used by officers and appropriate others but without the requirement to report associated costs.  The costs of vehicle usage are met directly by the Council and are not reclaimed by Elected Members.
The amount reported includes the estimated running cost of the vehicle together with a proportionate allocation of Civic Officer salary cost for the undertaking of civic and approved duties.</t>
  </si>
  <si>
    <t>COUNCILLOR ATTENDANCE AT TRAINING AND CONFERENCES
In addition to the duties of their elected office, councillors also undertake training and development, in groups and individually.
This summary provides details of training undertaken. In addition, councillors will also have undertaken their own programme of self-study.</t>
  </si>
  <si>
    <t>Training Course</t>
  </si>
  <si>
    <t>DATE</t>
  </si>
  <si>
    <t>TITLE</t>
  </si>
  <si>
    <t>COST</t>
  </si>
  <si>
    <t>NUMBER ATTENDING</t>
  </si>
  <si>
    <t>COUNCILLOR</t>
  </si>
  <si>
    <t>H3PA 10 - British Sign Language - SQCF Level 4</t>
  </si>
  <si>
    <t>Anslow, Margaret
Devine, Stacey
Hannah, Anne</t>
  </si>
  <si>
    <t>Lunch &amp; Learn</t>
  </si>
  <si>
    <t>FDAMH Falkirk’s Mental Health Association</t>
  </si>
  <si>
    <t>NIL</t>
  </si>
  <si>
    <t>Aitchison, David
Bissett, Robert
Flynn, Jim
Forrest, Gordon
Garner, Paul
Hannah, Anne
Kelly, Alf
Meiklejohn, Cecil
Nimmo, Alan
Redmond, Jack
Spears, Robert
Stainbank, Euan</t>
  </si>
  <si>
    <t>Alcohol &amp; Drugs Partnership</t>
  </si>
  <si>
    <t>Aitchison, David
Binnie, Lorna
Flynn, Jim
Forrest, Gordon
Kelly, Alf
Nimmo, Alan
Spears, Robert
Stainbank, Euan</t>
  </si>
  <si>
    <t>Children’s Rights in Education</t>
  </si>
  <si>
    <t>Aitchison, David
Binnie, Lorna
Flynn, Jim
Forrest, Gordon
Garner, Paul
Hannah, Anne
Kelly, Alf
Meiklejohn, Cecil
Murtagh, Laura
Nimmo, Alan
Paterson, Siobhan
Sinclair, Iain
Spears, Robert
Stainbank, Euan</t>
  </si>
  <si>
    <t>Waste Management</t>
  </si>
  <si>
    <t>Binnie, Lorna
Bissett, Robert
Forrest, Gordon
Garner, Paul
Hannah, Anne
McCabe, Brian
Meiklejohn, Cecil
Nimmo, Alan
Redmond, Jack
Spears, Robert
Stainbank, Euan</t>
  </si>
  <si>
    <t>Scotland Excel</t>
  </si>
  <si>
    <t>Elected Member Briefing</t>
  </si>
  <si>
    <t>Permitted Developments</t>
  </si>
  <si>
    <t>Aitchison, David
Bissett, Robert
Buchanan, William
Flynn, Jim
Forrest, Gordon
Hannah, Anne
Kelly, Alf
McCabe, Brian
Murtagh, Laura
Nimmo, Alan
Redmond, Jack
Spears, Robert</t>
  </si>
  <si>
    <t>Learning Week</t>
  </si>
  <si>
    <t>Aitchison, David
Balfour, David
Binnie, Lorna
Devine, Stacey
Flynn, Jim
Forrest, Gordon
Garner, Paul
Hannah, Anne
Kelly, Alf
Kerr, James
McCabe, Brian
Murtagh, Laura
Nimmo, Alan
Paterson, Siobhan
Patrick, Sarah
Redmond, Jack
Ritchie, Ann
Sinclair, Iain
Spears, Robert
Stainbank, Euan</t>
  </si>
  <si>
    <t>Grangemouth Stadium</t>
  </si>
  <si>
    <t>Balfour, David
Bouse, Gary
Hannah, Anne
Paterson, Siobhan</t>
  </si>
  <si>
    <t>Sport and Leisure Provision for Communities</t>
  </si>
  <si>
    <t>Anslow, Margaret
Bissett, Robert
Bouse, Gary
Devine, Stacey
Garner, Paul
Hannah, Anne
Kerr, James
Meiklejohn, Cecil
Nimmo, Alan
Paterson, Siobhan
Redmond, Jack
Ritchie, Ann
Sinclair, Iain
Spears, Robert</t>
  </si>
  <si>
    <t>Scottish Government Budget</t>
  </si>
  <si>
    <t>Aitchison, David
Aitken, Claire
Anslow, Margaret
Binnie, Lorna
Forrest, Gordon
Garner, Paul
Hannah, Anne
Kerr, James
Mackie Brown, Claire
Meiklejohn, Cecil
Murtagh, Laura
Nimmo, Alan
Redmond, Jack
Spears, Robert</t>
  </si>
  <si>
    <t>Housing Allocations Policy</t>
  </si>
  <si>
    <t>Aitchison, David
Anslow, Margaret
Binnie, Lorna
Bouse, Gary
Flynn, Jim
Forrest, Gordon
Hannah, Anne
Kelly, Alf
McCabe, Brian
Murtagh, Laura
Nimmo, Alan
Paterson, Siobhan
Patrick , Sarah
Sinclair, Iain
Spears, Robert</t>
  </si>
  <si>
    <t>IJB Integration Scheme</t>
  </si>
  <si>
    <t>Aitchison, David
Aitken, Claire
Anslow, Margaret
Binnie, Lorna
Bouse, Gary
Flynn, Jim
Hannah, Anne
Kelly, Alf
Nimmo, Alan
Paterson, Siobhan
Spears, Robert</t>
  </si>
  <si>
    <t>Housing Allocations</t>
  </si>
  <si>
    <t>Anslow, Margaret
Bissett, Robert
Bouse, Gary
Flynn, Jim
Forrest, Gordon
Hannah, Anne
Kelly, Alf
Meiklejohn, Cecil
Murtagh, Laura
Nimmo, Alan
Paterson, Siobhan
Spears, Robert</t>
  </si>
  <si>
    <r>
      <rPr>
        <b/>
        <sz val="11"/>
        <color theme="1"/>
        <rFont val="Aptos Narrow"/>
        <family val="2"/>
        <scheme val="minor"/>
      </rPr>
      <t>FALKIRK COUNCIL - ELECTED MEMBERS' ANNUAL RETURN</t>
    </r>
    <r>
      <rPr>
        <sz val="11"/>
        <color theme="1"/>
        <rFont val="Aptos Narrow"/>
        <family val="2"/>
        <scheme val="minor"/>
      </rPr>
      <t xml:space="preserve">
As required by the Local Government (Allowances and Expenses) (Scotland) Regulations 2007</t>
    </r>
  </si>
  <si>
    <t>Year</t>
  </si>
  <si>
    <t>Surname</t>
  </si>
  <si>
    <t>Forename</t>
  </si>
  <si>
    <t>Elected Member</t>
  </si>
  <si>
    <t>Position Held</t>
  </si>
  <si>
    <t>Salary</t>
  </si>
  <si>
    <t>Car &amp; Van Mileage Expenses</t>
  </si>
  <si>
    <t>Car &amp; Public Transport Expenses (Joint Boards)</t>
  </si>
  <si>
    <t>Other Travel</t>
  </si>
  <si>
    <t>Subsistence Expenses</t>
  </si>
  <si>
    <t>Training &amp; Conference Expenses Claimed</t>
  </si>
  <si>
    <t>Telephone &amp; (ICT) Expenses Claimed</t>
  </si>
  <si>
    <t>Other Allowances &amp; Expenses</t>
  </si>
  <si>
    <t>Subtotal (Expenses excluding Salary)</t>
  </si>
  <si>
    <t>Total (Salary &amp; Expenses)</t>
  </si>
  <si>
    <t>Training Conferences, Accommodation &amp; Travel</t>
  </si>
  <si>
    <t>Telephone &amp; ICT Expenses</t>
  </si>
  <si>
    <t>Total Expenses met by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</si>
</sst>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yyyy"/>
  </numFmts>
  <fonts count="5" x14ac:knownFonts="1">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u/>
      <sz val="11"/>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double">
        <color indexed="64"/>
      </bottom>
      <diagonal/>
    </border>
    <border>
      <left/>
      <right/>
      <top/>
      <bottom style="hair">
        <color indexed="64"/>
      </bottom>
      <diagonal/>
    </border>
    <border>
      <left/>
      <right/>
      <top style="thin">
        <color indexed="64"/>
      </top>
      <bottom/>
      <diagonal/>
    </border>
  </borders>
  <cellStyleXfs count="1">
    <xf numFmtId="0" fontId="0" fillId="0" borderId="0"/>
  </cellStyleXfs>
  <cellXfs count="50">
    <xf numFmtId="0" fontId="0" fillId="0" borderId="0" xfId="0"/>
    <xf numFmtId="44" fontId="1" fillId="0" borderId="0" xfId="0" applyNumberFormat="1" applyFont="1" applyAlignment="1">
      <alignment horizontal="center"/>
    </xf>
    <xf numFmtId="0" fontId="0" fillId="0" borderId="0" xfId="0" applyAlignment="1">
      <alignment horizontal="center"/>
    </xf>
    <xf numFmtId="44" fontId="0" fillId="0" borderId="0" xfId="0" applyNumberForma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1" xfId="0" applyBorder="1" applyAlignment="1">
      <alignment wrapText="1"/>
    </xf>
    <xf numFmtId="0" fontId="0" fillId="0" borderId="1" xfId="0" applyBorder="1"/>
    <xf numFmtId="0" fontId="0" fillId="0" borderId="1" xfId="0" applyBorder="1" applyAlignment="1">
      <alignment horizontal="center" wrapText="1"/>
    </xf>
    <xf numFmtId="0" fontId="1" fillId="0" borderId="1" xfId="0" applyFont="1" applyBorder="1" applyAlignment="1">
      <alignment horizontal="center" wrapText="1"/>
    </xf>
    <xf numFmtId="0" fontId="0" fillId="0" borderId="2" xfId="0" applyBorder="1"/>
    <xf numFmtId="44" fontId="0" fillId="0" borderId="2" xfId="0" applyNumberFormat="1" applyBorder="1" applyAlignment="1">
      <alignment horizontal="center"/>
    </xf>
    <xf numFmtId="44" fontId="1" fillId="0" borderId="2" xfId="0" applyNumberFormat="1" applyFont="1" applyBorder="1" applyAlignment="1">
      <alignment horizontal="center"/>
    </xf>
    <xf numFmtId="0" fontId="1" fillId="0" borderId="3" xfId="0" applyFont="1" applyBorder="1"/>
    <xf numFmtId="44" fontId="1" fillId="0" borderId="3" xfId="0" applyNumberFormat="1" applyFont="1" applyBorder="1" applyAlignment="1">
      <alignment horizontal="center"/>
    </xf>
    <xf numFmtId="0" fontId="0" fillId="0" borderId="0" xfId="0" applyAlignment="1">
      <alignment horizontal="left"/>
    </xf>
    <xf numFmtId="0" fontId="0" fillId="0" borderId="4" xfId="0" applyBorder="1" applyAlignment="1">
      <alignment horizontal="left"/>
    </xf>
    <xf numFmtId="0" fontId="0" fillId="0" borderId="4" xfId="0" applyBorder="1"/>
    <xf numFmtId="44" fontId="0" fillId="0" borderId="4" xfId="0" applyNumberFormat="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14" fontId="0" fillId="0" borderId="0" xfId="0" applyNumberFormat="1" applyAlignment="1">
      <alignment horizontal="left" vertical="top"/>
    </xf>
    <xf numFmtId="0" fontId="3" fillId="0" borderId="0" xfId="0" applyFont="1" applyAlignment="1">
      <alignment horizontal="left" vertical="top" wrapText="1"/>
    </xf>
    <xf numFmtId="6" fontId="0" fillId="0" borderId="0" xfId="0" applyNumberFormat="1" applyAlignment="1">
      <alignment horizontal="left" vertical="top"/>
    </xf>
    <xf numFmtId="14" fontId="4" fillId="0" borderId="0" xfId="0" applyNumberFormat="1" applyFont="1" applyAlignment="1">
      <alignment horizontal="left" vertical="top"/>
    </xf>
    <xf numFmtId="0" fontId="4" fillId="0" borderId="0" xfId="0" applyFont="1" applyAlignment="1">
      <alignment horizontal="left" vertical="top" wrapText="1"/>
    </xf>
    <xf numFmtId="0" fontId="0" fillId="0" borderId="0" xfId="0" applyAlignment="1">
      <alignment vertical="center" wrapText="1"/>
    </xf>
    <xf numFmtId="0" fontId="1" fillId="0" borderId="0" xfId="0" applyFont="1"/>
    <xf numFmtId="164" fontId="1" fillId="0" borderId="0" xfId="0" applyNumberFormat="1" applyFont="1"/>
    <xf numFmtId="0" fontId="0" fillId="0" borderId="0" xfId="0"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0" fillId="0" borderId="5" xfId="0" applyBorder="1"/>
    <xf numFmtId="44" fontId="0" fillId="0" borderId="0" xfId="0" applyNumberFormat="1"/>
    <xf numFmtId="0" fontId="4" fillId="0" borderId="0" xfId="0" applyFont="1" applyAlignment="1">
      <alignment horizontal="left" vertical="center"/>
    </xf>
    <xf numFmtId="0" fontId="0" fillId="0" borderId="6" xfId="0" applyBorder="1"/>
    <xf numFmtId="0" fontId="0" fillId="0" borderId="6" xfId="0" applyBorder="1" applyAlignment="1">
      <alignment horizontal="left" vertical="center"/>
    </xf>
    <xf numFmtId="44" fontId="1" fillId="0" borderId="0" xfId="0" applyNumberFormat="1" applyFont="1"/>
    <xf numFmtId="0" fontId="0" fillId="0" borderId="7" xfId="0" applyBorder="1" applyAlignment="1">
      <alignment horizontal="left" vertical="center"/>
    </xf>
    <xf numFmtId="0" fontId="0" fillId="0" borderId="7" xfId="0" applyBorder="1"/>
    <xf numFmtId="0" fontId="0" fillId="0" borderId="0" xfId="0" applyAlignment="1">
      <alignment horizontal="left" wrapText="1"/>
    </xf>
    <xf numFmtId="0" fontId="0" fillId="0" borderId="5" xfId="0" applyBorder="1"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3" fillId="0" borderId="0" xfId="0" applyFont="1" applyAlignment="1">
      <alignment horizontal="left" vertical="top" wrapText="1"/>
    </xf>
    <xf numFmtId="0" fontId="0" fillId="0" borderId="0" xfId="0" applyAlignment="1">
      <alignment horizontal="right" vertical="center" wrapText="1"/>
    </xf>
  </cellXfs>
  <cellStyles count="1">
    <cellStyle name="Normal" xfId="0" builtinId="0"/>
  </cellStyles>
  <dxfs count="21">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numFmt numFmtId="19" formatCode="dd/mm/yyyy"/>
      <alignment horizontal="left" vertical="top" textRotation="0" wrapText="0" indent="0" justifyLastLine="0" shrinkToFit="0" readingOrder="0"/>
    </dxf>
    <dxf>
      <font>
        <b val="0"/>
      </font>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numFmt numFmtId="19" formatCode="dd/mm/yyyy"/>
      <alignment horizontal="left" vertical="top" textRotation="0" wrapText="0" indent="0" justifyLastLine="0" shrinkToFit="0" readingOrder="0"/>
    </dxf>
    <dxf>
      <font>
        <b val="0"/>
      </font>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19" formatCode="dd/mm/yyyy"/>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alkirk365.sharepoint.com/sites/FC-INT-BusinessandMembersServices-Finance/Shared%20Documents/Finance/Expense%20Claim%20Publication/April%202022%20-%20March%202023.xlsx" TargetMode="External"/><Relationship Id="rId1" Type="http://schemas.openxmlformats.org/officeDocument/2006/relationships/externalLinkPath" Target="/sites/FC-INT-BusinessandMembersServices-Finance/Shared%20Documents/Finance/Expense%20Claim%20Publication/April%202022%20-%20March%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
      <sheetName val="APR"/>
      <sheetName val="MAY"/>
      <sheetName val="JUN"/>
      <sheetName val="JUL"/>
      <sheetName val="AUG"/>
      <sheetName val="SEP"/>
      <sheetName val="OCT"/>
      <sheetName val="NOV"/>
      <sheetName val="DEC"/>
      <sheetName val="JAN"/>
      <sheetName val="FEB"/>
      <sheetName val="MAR"/>
      <sheetName val="YEAR"/>
      <sheetName val="COUNCIL"/>
    </sheetNames>
    <sheetDataSet>
      <sheetData sheetId="0"/>
      <sheetData sheetId="1">
        <row r="4">
          <cell r="B4" t="str">
            <v>Reimbursement of Expenses</v>
          </cell>
        </row>
      </sheetData>
      <sheetData sheetId="2"/>
      <sheetData sheetId="3"/>
      <sheetData sheetId="4"/>
      <sheetData sheetId="5"/>
      <sheetData sheetId="6"/>
      <sheetData sheetId="7"/>
      <sheetData sheetId="8"/>
      <sheetData sheetId="9"/>
      <sheetData sheetId="10"/>
      <sheetData sheetId="11"/>
      <sheetData sheetId="12"/>
      <sheetData sheetId="13"/>
      <sheetData sheetId="14">
        <row r="4">
          <cell r="B4" t="str">
            <v>Expenses met by Council</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5A4FDD-0424-4E43-8EFD-353364F3913E}" name="Table1" displayName="Table1" ref="B8:F9" totalsRowShown="0" headerRowDxfId="20" dataDxfId="19">
  <autoFilter ref="B8:F9" xr:uid="{7C5A4FDD-0424-4E43-8EFD-353364F3913E}"/>
  <sortState xmlns:xlrd2="http://schemas.microsoft.com/office/spreadsheetml/2017/richdata2" ref="B9:F33">
    <sortCondition ref="B8:B33"/>
  </sortState>
  <tableColumns count="5">
    <tableColumn id="1" xr3:uid="{953BB886-5351-4AA1-9251-B26CD98B16A9}" name="DATE" dataDxfId="18"/>
    <tableColumn id="2" xr3:uid="{C6686441-342B-447C-AD1E-4F11CBC12201}" name="TITLE" dataDxfId="17"/>
    <tableColumn id="3" xr3:uid="{ED20A2CE-F731-414B-AE2B-1303D019B87B}" name="COST" dataDxfId="16"/>
    <tableColumn id="5" xr3:uid="{B3B9F812-C82F-4746-A42E-688BBA44590F}" name="NUMBER ATTENDING" dataDxfId="15"/>
    <tableColumn id="4" xr3:uid="{61BA056D-20FB-4631-9B77-8E5EB3E51C96}" name="COUNCILLOR"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3AE59E-0CB2-490E-A53C-00ABD47014E0}" name="Table15" displayName="Table15" ref="B13:F18" totalsRowShown="0" headerRowDxfId="13" dataDxfId="12">
  <autoFilter ref="B13:F18" xr:uid="{393AE59E-0CB2-490E-A53C-00ABD47014E0}"/>
  <sortState xmlns:xlrd2="http://schemas.microsoft.com/office/spreadsheetml/2017/richdata2" ref="B14:F42">
    <sortCondition ref="B8:B37"/>
  </sortState>
  <tableColumns count="5">
    <tableColumn id="1" xr3:uid="{9377F2F3-25FA-4F3C-B52B-B9B792ADC46A}" name="DATE" dataDxfId="11"/>
    <tableColumn id="2" xr3:uid="{B3331F82-0416-4CB3-B576-F4862871E30A}" name="TITLE" dataDxfId="10"/>
    <tableColumn id="3" xr3:uid="{BD035E02-969D-4AF3-9624-904FB40489B5}" name="COST" dataDxfId="9"/>
    <tableColumn id="5" xr3:uid="{82038054-C250-48FB-A30C-36D39769370E}" name="NUMBER ATTENDING" dataDxfId="8"/>
    <tableColumn id="4" xr3:uid="{D7F00C6F-01D1-41EB-A753-A42C1C746DC2}" name="COUNCILLOR" dataDxfId="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B92A266-DD73-495E-A731-33084D6AF139}" name="Table16" displayName="Table16" ref="B22:F30" totalsRowShown="0" headerRowDxfId="6" dataDxfId="5">
  <autoFilter ref="B22:F30" xr:uid="{8B92A266-DD73-495E-A731-33084D6AF139}"/>
  <sortState xmlns:xlrd2="http://schemas.microsoft.com/office/spreadsheetml/2017/richdata2" ref="B23:F54">
    <sortCondition ref="B8:B44"/>
  </sortState>
  <tableColumns count="5">
    <tableColumn id="1" xr3:uid="{BDAB4D6C-E18B-44EE-A015-6B0FA635AE1D}" name="DATE" dataDxfId="4"/>
    <tableColumn id="2" xr3:uid="{56B30577-3C12-4828-920A-332EB0411F55}" name="TITLE" dataDxfId="3"/>
    <tableColumn id="3" xr3:uid="{161455E8-D6E8-4BE3-AB20-E5BCF90F57A7}" name="COST" dataDxfId="2"/>
    <tableColumn id="5" xr3:uid="{1782714E-DFC6-4C9B-961E-372EC6F5E759}" name="NUMBER ATTENDING" dataDxfId="1"/>
    <tableColumn id="4" xr3:uid="{3DD7F27B-2338-419B-BA3F-EAAEEEA12A0F}" name="COUNCILLOR"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5-04-11T11:02:00.42" personId="{00000000-0000-0000-0000-000000000000}" id="{C95C380B-5D6C-4F63-ABF8-798E892E7A1E}">
    <text>Elected as local councillor in ward 7 by-election on 17 October 2024.</text>
  </threadedComment>
  <threadedComment ref="D25" dT="2025-04-11T10:54:45.61" personId="{00000000-0000-0000-0000-000000000000}" id="{EED8C503-192C-4D1F-BC2F-F7C3D1D6C38B}">
    <text>Change from Senior Councillor (3) Leader of the Conservative Group (end date 02/10/2024) to Senior Councillor (2) Convenor of Civic Licensing Committee (start date 03/10/2024).</text>
  </threadedComment>
  <threadedComment ref="D37" dT="2025-04-11T10:59:09.18" personId="{00000000-0000-0000-0000-000000000000}" id="{AEC7255A-A25A-4D22-AA5B-0CF35AEFB805}">
    <text>Resigned as councillor on 05/07/2024.  previously was Convenor of Civic Licensing Committee.</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5-04-11T11:02:00.42" personId="{00000000-0000-0000-0000-000000000000}" id="{96F9EA67-E49C-4E2F-A5D3-EDA1CEFD05AD}">
    <text>Elected as local councillor in ward 7 by-election on 17 October 2024.</text>
  </threadedComment>
  <threadedComment ref="D25" dT="2025-04-11T10:54:45.61" personId="{00000000-0000-0000-0000-000000000000}" id="{0DFD7372-1BBB-4ABE-9C4A-308D36C6D001}">
    <text>Change from Senior Councillor (3) Leader of the Conservative Group (end date 02/10/2024) to Senior Councillor (2) Convenor of Civic Licensing Committee (start date 03/10/2024).</text>
  </threadedComment>
  <threadedComment ref="D37" dT="2025-04-11T10:59:09.18" personId="{00000000-0000-0000-0000-000000000000}" id="{EB9EA1CF-686D-4091-AA22-E054AE50800F}">
    <text>Resigned as councillor on 05/07/2024.  previously was Convenor of Civic Licensing Committee.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476F-0044-49AD-9C76-D5447D378793}">
  <dimension ref="A2:N59"/>
  <sheetViews>
    <sheetView showGridLines="0" tabSelected="1" topLeftCell="B1" workbookViewId="0">
      <selection activeCell="B1" sqref="B1"/>
    </sheetView>
  </sheetViews>
  <sheetFormatPr defaultRowHeight="15" x14ac:dyDescent="0.25"/>
  <cols>
    <col min="1" max="1" width="3.7109375" customWidth="1"/>
    <col min="2" max="3" width="15.7109375" customWidth="1"/>
    <col min="4" max="4" width="56" bestFit="1" customWidth="1"/>
    <col min="5" max="12" width="12.7109375" style="2" customWidth="1"/>
    <col min="13" max="14" width="15.7109375" style="2" customWidth="1"/>
  </cols>
  <sheetData>
    <row r="2" spans="1:14" s="5" customFormat="1" ht="15.75" x14ac:dyDescent="0.25">
      <c r="B2" s="6" t="s">
        <v>0</v>
      </c>
      <c r="F2" s="7"/>
      <c r="G2" s="7"/>
      <c r="H2" s="7"/>
      <c r="I2" s="7"/>
      <c r="J2" s="7"/>
      <c r="K2" s="7"/>
      <c r="L2" s="7"/>
      <c r="M2" s="7"/>
      <c r="N2" s="7"/>
    </row>
    <row r="3" spans="1:14" s="5" customFormat="1" ht="15.75" x14ac:dyDescent="0.25">
      <c r="B3" s="5" t="s">
        <v>1</v>
      </c>
      <c r="E3" s="7"/>
      <c r="F3" s="7"/>
      <c r="G3" s="7"/>
      <c r="H3" s="7"/>
      <c r="I3" s="7"/>
      <c r="J3" s="7"/>
      <c r="K3" s="7"/>
      <c r="L3" s="7"/>
      <c r="M3" s="7"/>
      <c r="N3" s="7"/>
    </row>
    <row r="4" spans="1:14" s="5" customFormat="1" ht="15.75" x14ac:dyDescent="0.25">
      <c r="E4" s="7"/>
      <c r="F4" s="7"/>
      <c r="G4" s="7"/>
      <c r="H4" s="7"/>
      <c r="I4" s="7"/>
      <c r="J4" s="7"/>
      <c r="K4" s="7"/>
      <c r="L4" s="7"/>
      <c r="M4" s="7"/>
      <c r="N4" s="7"/>
    </row>
    <row r="5" spans="1:14" ht="110.1" customHeight="1" thickBot="1" x14ac:dyDescent="0.3">
      <c r="B5" s="8" t="s">
        <v>2</v>
      </c>
      <c r="C5" s="9"/>
      <c r="D5" s="8" t="s">
        <v>3</v>
      </c>
      <c r="E5" s="10" t="s">
        <v>4</v>
      </c>
      <c r="F5" s="10" t="s">
        <v>5</v>
      </c>
      <c r="G5" s="10" t="s">
        <v>6</v>
      </c>
      <c r="H5" s="10" t="s">
        <v>7</v>
      </c>
      <c r="I5" s="10" t="s">
        <v>8</v>
      </c>
      <c r="J5" s="10" t="s">
        <v>9</v>
      </c>
      <c r="K5" s="10" t="s">
        <v>10</v>
      </c>
      <c r="L5" s="10" t="s">
        <v>11</v>
      </c>
      <c r="M5" s="10" t="s">
        <v>12</v>
      </c>
      <c r="N5" s="11" t="s">
        <v>13</v>
      </c>
    </row>
    <row r="6" spans="1:14" ht="15.75" thickTop="1" x14ac:dyDescent="0.25">
      <c r="N6" s="4"/>
    </row>
    <row r="7" spans="1:14" x14ac:dyDescent="0.25">
      <c r="A7" s="17">
        <v>1</v>
      </c>
      <c r="B7" t="s">
        <v>14</v>
      </c>
      <c r="C7" t="s">
        <v>15</v>
      </c>
      <c r="D7" t="s">
        <v>16</v>
      </c>
      <c r="E7" s="3">
        <v>21345</v>
      </c>
      <c r="F7" s="3">
        <v>0</v>
      </c>
      <c r="G7" s="3">
        <v>0</v>
      </c>
      <c r="H7" s="3">
        <v>0</v>
      </c>
      <c r="I7" s="3">
        <v>0</v>
      </c>
      <c r="J7" s="3">
        <v>0</v>
      </c>
      <c r="K7" s="3">
        <v>0</v>
      </c>
      <c r="L7" s="3">
        <v>0</v>
      </c>
      <c r="M7" s="3">
        <f t="shared" ref="M7:M37" si="0">SUM(F7:L7)</f>
        <v>0</v>
      </c>
      <c r="N7" s="1">
        <f t="shared" ref="N7:N37" si="1">E7+M7</f>
        <v>21345</v>
      </c>
    </row>
    <row r="8" spans="1:14" x14ac:dyDescent="0.25">
      <c r="A8" s="17">
        <v>2</v>
      </c>
      <c r="B8" t="s">
        <v>17</v>
      </c>
      <c r="C8" t="s">
        <v>18</v>
      </c>
      <c r="D8" t="s">
        <v>19</v>
      </c>
      <c r="E8" s="3">
        <v>9754.44</v>
      </c>
      <c r="F8" s="3">
        <v>0</v>
      </c>
      <c r="G8" s="3">
        <v>0</v>
      </c>
      <c r="H8" s="3">
        <v>0</v>
      </c>
      <c r="I8" s="3">
        <v>0</v>
      </c>
      <c r="J8" s="3">
        <v>0</v>
      </c>
      <c r="K8" s="3">
        <v>0</v>
      </c>
      <c r="L8" s="3">
        <v>0</v>
      </c>
      <c r="M8" s="3">
        <f t="shared" ref="M8" si="2">SUM(F8:L8)</f>
        <v>0</v>
      </c>
      <c r="N8" s="1">
        <f t="shared" si="1"/>
        <v>9754.44</v>
      </c>
    </row>
    <row r="9" spans="1:14" x14ac:dyDescent="0.25">
      <c r="A9" s="17">
        <v>3</v>
      </c>
      <c r="B9" t="s">
        <v>20</v>
      </c>
      <c r="C9" t="s">
        <v>21</v>
      </c>
      <c r="D9" t="s">
        <v>22</v>
      </c>
      <c r="E9" s="3">
        <v>21345</v>
      </c>
      <c r="F9" s="3">
        <v>49.5</v>
      </c>
      <c r="G9" s="3">
        <v>0</v>
      </c>
      <c r="H9" s="3">
        <v>0</v>
      </c>
      <c r="I9" s="3">
        <v>0</v>
      </c>
      <c r="J9" s="3">
        <v>0</v>
      </c>
      <c r="K9" s="3">
        <v>0</v>
      </c>
      <c r="L9" s="3">
        <v>0</v>
      </c>
      <c r="M9" s="3">
        <f t="shared" si="0"/>
        <v>49.5</v>
      </c>
      <c r="N9" s="1">
        <f t="shared" si="1"/>
        <v>21394.5</v>
      </c>
    </row>
    <row r="10" spans="1:14" x14ac:dyDescent="0.25">
      <c r="A10" s="17">
        <v>4</v>
      </c>
      <c r="B10" t="s">
        <v>23</v>
      </c>
      <c r="C10" t="s">
        <v>15</v>
      </c>
      <c r="D10" t="s">
        <v>24</v>
      </c>
      <c r="E10" s="3">
        <v>23985.96</v>
      </c>
      <c r="F10" s="3">
        <v>0</v>
      </c>
      <c r="G10" s="3">
        <v>0</v>
      </c>
      <c r="H10" s="3">
        <v>0</v>
      </c>
      <c r="I10" s="3">
        <v>0</v>
      </c>
      <c r="J10" s="3">
        <v>0</v>
      </c>
      <c r="K10" s="3">
        <v>0</v>
      </c>
      <c r="L10" s="3">
        <v>0</v>
      </c>
      <c r="M10" s="3">
        <f t="shared" si="0"/>
        <v>0</v>
      </c>
      <c r="N10" s="1">
        <f t="shared" si="1"/>
        <v>23985.96</v>
      </c>
    </row>
    <row r="11" spans="1:14" x14ac:dyDescent="0.25">
      <c r="A11" s="17">
        <v>5</v>
      </c>
      <c r="B11" t="s">
        <v>25</v>
      </c>
      <c r="C11" t="s">
        <v>26</v>
      </c>
      <c r="D11" t="s">
        <v>27</v>
      </c>
      <c r="E11" s="3">
        <v>23985.96</v>
      </c>
      <c r="F11" s="3">
        <v>197.1</v>
      </c>
      <c r="G11" s="3">
        <v>0</v>
      </c>
      <c r="H11" s="3">
        <f>5+176.95</f>
        <v>181.95</v>
      </c>
      <c r="I11" s="3">
        <v>0</v>
      </c>
      <c r="J11" s="3">
        <v>0</v>
      </c>
      <c r="K11" s="3">
        <v>284.12</v>
      </c>
      <c r="L11" s="3">
        <v>150</v>
      </c>
      <c r="M11" s="3">
        <f t="shared" si="0"/>
        <v>813.17</v>
      </c>
      <c r="N11" s="1">
        <f t="shared" si="1"/>
        <v>24799.129999999997</v>
      </c>
    </row>
    <row r="12" spans="1:14" x14ac:dyDescent="0.25">
      <c r="A12" s="17">
        <v>6</v>
      </c>
      <c r="B12" t="s">
        <v>28</v>
      </c>
      <c r="C12" t="s">
        <v>29</v>
      </c>
      <c r="D12" t="s">
        <v>30</v>
      </c>
      <c r="E12" s="3">
        <v>32024.04</v>
      </c>
      <c r="F12" s="3">
        <v>201.6</v>
      </c>
      <c r="G12" s="3">
        <v>0</v>
      </c>
      <c r="H12" s="3">
        <v>4</v>
      </c>
      <c r="I12" s="3">
        <v>0</v>
      </c>
      <c r="J12" s="3">
        <v>0</v>
      </c>
      <c r="K12" s="3">
        <v>218.58</v>
      </c>
      <c r="L12" s="3">
        <v>60</v>
      </c>
      <c r="M12" s="3">
        <f t="shared" si="0"/>
        <v>484.18</v>
      </c>
      <c r="N12" s="1">
        <f t="shared" si="1"/>
        <v>32508.22</v>
      </c>
    </row>
    <row r="13" spans="1:14" x14ac:dyDescent="0.25">
      <c r="A13" s="17">
        <v>7</v>
      </c>
      <c r="B13" t="s">
        <v>31</v>
      </c>
      <c r="C13" t="s">
        <v>32</v>
      </c>
      <c r="D13" t="s">
        <v>33</v>
      </c>
      <c r="E13" s="3">
        <v>28613.040000000001</v>
      </c>
      <c r="F13" s="3">
        <v>0</v>
      </c>
      <c r="G13" s="3">
        <v>0</v>
      </c>
      <c r="H13" s="3">
        <v>0</v>
      </c>
      <c r="I13" s="3">
        <v>0</v>
      </c>
      <c r="J13" s="3">
        <v>0</v>
      </c>
      <c r="K13" s="3">
        <v>0</v>
      </c>
      <c r="L13" s="3">
        <v>0</v>
      </c>
      <c r="M13" s="3">
        <f t="shared" si="0"/>
        <v>0</v>
      </c>
      <c r="N13" s="1">
        <f t="shared" si="1"/>
        <v>28613.040000000001</v>
      </c>
    </row>
    <row r="14" spans="1:14" x14ac:dyDescent="0.25">
      <c r="A14" s="17">
        <v>8</v>
      </c>
      <c r="B14" t="s">
        <v>34</v>
      </c>
      <c r="C14" t="s">
        <v>35</v>
      </c>
      <c r="D14" t="s">
        <v>16</v>
      </c>
      <c r="E14" s="3">
        <v>21345</v>
      </c>
      <c r="F14" s="3">
        <v>0</v>
      </c>
      <c r="G14" s="3">
        <v>0</v>
      </c>
      <c r="H14" s="3">
        <v>0</v>
      </c>
      <c r="I14" s="3">
        <v>0</v>
      </c>
      <c r="J14" s="3">
        <v>0</v>
      </c>
      <c r="K14" s="3">
        <v>0</v>
      </c>
      <c r="L14" s="3">
        <v>0</v>
      </c>
      <c r="M14" s="3">
        <f t="shared" si="0"/>
        <v>0</v>
      </c>
      <c r="N14" s="1">
        <f t="shared" si="1"/>
        <v>21345</v>
      </c>
    </row>
    <row r="15" spans="1:14" x14ac:dyDescent="0.25">
      <c r="A15" s="17">
        <v>9</v>
      </c>
      <c r="B15" t="s">
        <v>36</v>
      </c>
      <c r="C15" t="s">
        <v>37</v>
      </c>
      <c r="D15" t="s">
        <v>38</v>
      </c>
      <c r="E15" s="3">
        <v>25646.04</v>
      </c>
      <c r="F15" s="3">
        <v>0</v>
      </c>
      <c r="G15" s="3">
        <v>0</v>
      </c>
      <c r="H15" s="3">
        <v>0</v>
      </c>
      <c r="I15" s="3">
        <v>0</v>
      </c>
      <c r="J15" s="3">
        <v>0</v>
      </c>
      <c r="K15" s="3">
        <v>0</v>
      </c>
      <c r="L15" s="3">
        <v>0</v>
      </c>
      <c r="M15" s="3">
        <f t="shared" si="0"/>
        <v>0</v>
      </c>
      <c r="N15" s="1">
        <f t="shared" si="1"/>
        <v>25646.04</v>
      </c>
    </row>
    <row r="16" spans="1:14" x14ac:dyDescent="0.25">
      <c r="A16" s="17">
        <v>10</v>
      </c>
      <c r="B16" t="s">
        <v>39</v>
      </c>
      <c r="C16" t="s">
        <v>40</v>
      </c>
      <c r="D16" t="s">
        <v>16</v>
      </c>
      <c r="E16" s="3">
        <v>21345</v>
      </c>
      <c r="F16" s="3">
        <v>0</v>
      </c>
      <c r="G16" s="3">
        <v>0</v>
      </c>
      <c r="H16" s="3">
        <v>0</v>
      </c>
      <c r="I16" s="3">
        <v>0</v>
      </c>
      <c r="J16" s="3">
        <v>0</v>
      </c>
      <c r="K16" s="3">
        <v>0</v>
      </c>
      <c r="L16" s="3">
        <v>0</v>
      </c>
      <c r="M16" s="3">
        <f t="shared" si="0"/>
        <v>0</v>
      </c>
      <c r="N16" s="1">
        <f t="shared" si="1"/>
        <v>21345</v>
      </c>
    </row>
    <row r="17" spans="1:14" x14ac:dyDescent="0.25">
      <c r="A17" s="17">
        <v>11</v>
      </c>
      <c r="B17" t="s">
        <v>41</v>
      </c>
      <c r="C17" t="s">
        <v>42</v>
      </c>
      <c r="D17" t="s">
        <v>43</v>
      </c>
      <c r="E17" s="3">
        <v>28613.040000000001</v>
      </c>
      <c r="F17" s="3">
        <v>0</v>
      </c>
      <c r="G17" s="3">
        <v>0</v>
      </c>
      <c r="H17" s="3">
        <v>0</v>
      </c>
      <c r="I17" s="3">
        <v>0</v>
      </c>
      <c r="J17" s="3">
        <v>0</v>
      </c>
      <c r="K17" s="3">
        <v>0</v>
      </c>
      <c r="L17" s="3">
        <v>0</v>
      </c>
      <c r="M17" s="3">
        <f t="shared" si="0"/>
        <v>0</v>
      </c>
      <c r="N17" s="1">
        <f t="shared" si="1"/>
        <v>28613.040000000001</v>
      </c>
    </row>
    <row r="18" spans="1:14" x14ac:dyDescent="0.25">
      <c r="A18" s="17">
        <v>12</v>
      </c>
      <c r="B18" t="s">
        <v>44</v>
      </c>
      <c r="C18" t="s">
        <v>45</v>
      </c>
      <c r="D18" t="s">
        <v>46</v>
      </c>
      <c r="E18" s="3">
        <v>28613.040000000001</v>
      </c>
      <c r="F18" s="3">
        <v>0</v>
      </c>
      <c r="G18" s="3">
        <v>0</v>
      </c>
      <c r="H18" s="3">
        <v>0</v>
      </c>
      <c r="I18" s="3">
        <v>0</v>
      </c>
      <c r="J18" s="3">
        <v>0</v>
      </c>
      <c r="K18" s="3">
        <v>0</v>
      </c>
      <c r="L18" s="3">
        <v>0</v>
      </c>
      <c r="M18" s="3">
        <f t="shared" si="0"/>
        <v>0</v>
      </c>
      <c r="N18" s="1">
        <f t="shared" si="1"/>
        <v>28613.040000000001</v>
      </c>
    </row>
    <row r="19" spans="1:14" x14ac:dyDescent="0.25">
      <c r="A19" s="17">
        <v>13</v>
      </c>
      <c r="B19" t="s">
        <v>47</v>
      </c>
      <c r="C19" t="s">
        <v>48</v>
      </c>
      <c r="D19" t="s">
        <v>49</v>
      </c>
      <c r="E19" s="3">
        <v>28613.040000000001</v>
      </c>
      <c r="F19" s="3">
        <v>0</v>
      </c>
      <c r="G19" s="3">
        <v>0</v>
      </c>
      <c r="H19" s="3">
        <v>0</v>
      </c>
      <c r="I19" s="3">
        <v>0</v>
      </c>
      <c r="J19" s="3">
        <v>0</v>
      </c>
      <c r="K19" s="3">
        <v>0</v>
      </c>
      <c r="L19" s="3">
        <v>0</v>
      </c>
      <c r="M19" s="3">
        <f t="shared" si="0"/>
        <v>0</v>
      </c>
      <c r="N19" s="1">
        <f t="shared" si="1"/>
        <v>28613.040000000001</v>
      </c>
    </row>
    <row r="20" spans="1:14" x14ac:dyDescent="0.25">
      <c r="A20" s="17">
        <v>14</v>
      </c>
      <c r="B20" t="s">
        <v>50</v>
      </c>
      <c r="C20" t="s">
        <v>51</v>
      </c>
      <c r="D20" t="s">
        <v>16</v>
      </c>
      <c r="E20" s="3">
        <v>21345</v>
      </c>
      <c r="F20" s="3">
        <v>300.14999999999998</v>
      </c>
      <c r="G20" s="3">
        <v>0</v>
      </c>
      <c r="H20" s="3">
        <v>0</v>
      </c>
      <c r="I20" s="3">
        <v>0</v>
      </c>
      <c r="J20" s="3">
        <v>0</v>
      </c>
      <c r="K20" s="3">
        <v>378.7</v>
      </c>
      <c r="L20" s="3">
        <v>0</v>
      </c>
      <c r="M20" s="3">
        <f t="shared" si="0"/>
        <v>678.84999999999991</v>
      </c>
      <c r="N20" s="1">
        <f t="shared" si="1"/>
        <v>22023.85</v>
      </c>
    </row>
    <row r="21" spans="1:14" x14ac:dyDescent="0.25">
      <c r="A21" s="17">
        <v>15</v>
      </c>
      <c r="B21" t="s">
        <v>52</v>
      </c>
      <c r="C21" t="s">
        <v>53</v>
      </c>
      <c r="D21" t="s">
        <v>16</v>
      </c>
      <c r="E21" s="3">
        <v>21345</v>
      </c>
      <c r="F21" s="3">
        <v>0</v>
      </c>
      <c r="G21" s="3">
        <v>0</v>
      </c>
      <c r="H21" s="3">
        <v>0</v>
      </c>
      <c r="I21" s="3">
        <v>0</v>
      </c>
      <c r="J21" s="3">
        <v>0</v>
      </c>
      <c r="K21" s="3">
        <v>0</v>
      </c>
      <c r="L21" s="3">
        <v>0</v>
      </c>
      <c r="M21" s="3">
        <f t="shared" si="0"/>
        <v>0</v>
      </c>
      <c r="N21" s="1">
        <f t="shared" si="1"/>
        <v>21345</v>
      </c>
    </row>
    <row r="22" spans="1:14" x14ac:dyDescent="0.25">
      <c r="A22" s="17">
        <v>16</v>
      </c>
      <c r="B22" t="s">
        <v>54</v>
      </c>
      <c r="C22" t="s">
        <v>55</v>
      </c>
      <c r="D22" t="s">
        <v>56</v>
      </c>
      <c r="E22" s="3">
        <v>28613.040000000001</v>
      </c>
      <c r="F22" s="3">
        <v>146.69999999999999</v>
      </c>
      <c r="G22" s="3">
        <v>0</v>
      </c>
      <c r="H22" s="3">
        <v>0</v>
      </c>
      <c r="I22" s="3">
        <v>0</v>
      </c>
      <c r="J22" s="3">
        <v>0</v>
      </c>
      <c r="K22" s="3">
        <v>0</v>
      </c>
      <c r="L22" s="3">
        <v>0</v>
      </c>
      <c r="M22" s="3">
        <f t="shared" si="0"/>
        <v>146.69999999999999</v>
      </c>
      <c r="N22" s="1">
        <f t="shared" si="1"/>
        <v>28759.74</v>
      </c>
    </row>
    <row r="23" spans="1:14" x14ac:dyDescent="0.25">
      <c r="A23" s="17">
        <v>17</v>
      </c>
      <c r="B23" t="s">
        <v>57</v>
      </c>
      <c r="C23" t="s">
        <v>58</v>
      </c>
      <c r="D23" t="s">
        <v>59</v>
      </c>
      <c r="E23" s="3">
        <v>25646.04</v>
      </c>
      <c r="F23" s="3">
        <v>0</v>
      </c>
      <c r="G23" s="3">
        <v>0</v>
      </c>
      <c r="H23" s="3">
        <v>0</v>
      </c>
      <c r="I23" s="3">
        <v>0</v>
      </c>
      <c r="J23" s="3">
        <v>0</v>
      </c>
      <c r="K23" s="3">
        <v>0</v>
      </c>
      <c r="L23" s="3">
        <v>0</v>
      </c>
      <c r="M23" s="3">
        <f t="shared" si="0"/>
        <v>0</v>
      </c>
      <c r="N23" s="1">
        <f t="shared" si="1"/>
        <v>25646.04</v>
      </c>
    </row>
    <row r="24" spans="1:14" x14ac:dyDescent="0.25">
      <c r="A24" s="17">
        <v>18</v>
      </c>
      <c r="B24" t="s">
        <v>60</v>
      </c>
      <c r="C24" t="s">
        <v>61</v>
      </c>
      <c r="D24" t="s">
        <v>22</v>
      </c>
      <c r="E24" s="3">
        <v>21345</v>
      </c>
      <c r="F24" s="3">
        <v>0</v>
      </c>
      <c r="G24" s="3">
        <v>0</v>
      </c>
      <c r="H24" s="3">
        <v>0</v>
      </c>
      <c r="I24" s="3">
        <v>0</v>
      </c>
      <c r="J24" s="3">
        <v>0</v>
      </c>
      <c r="K24" s="3">
        <v>0</v>
      </c>
      <c r="L24" s="3">
        <v>0</v>
      </c>
      <c r="M24" s="3">
        <f t="shared" si="0"/>
        <v>0</v>
      </c>
      <c r="N24" s="1">
        <f t="shared" si="1"/>
        <v>21345</v>
      </c>
    </row>
    <row r="25" spans="1:14" x14ac:dyDescent="0.25">
      <c r="A25" s="17">
        <v>19</v>
      </c>
      <c r="B25" t="s">
        <v>62</v>
      </c>
      <c r="C25" t="s">
        <v>40</v>
      </c>
      <c r="D25" t="s">
        <v>63</v>
      </c>
      <c r="E25" s="3">
        <v>24807.07</v>
      </c>
      <c r="F25" s="3">
        <v>0</v>
      </c>
      <c r="G25" s="3">
        <v>0</v>
      </c>
      <c r="H25" s="3">
        <v>0</v>
      </c>
      <c r="I25" s="3">
        <v>0</v>
      </c>
      <c r="J25" s="3">
        <v>0</v>
      </c>
      <c r="K25" s="3">
        <v>0</v>
      </c>
      <c r="L25" s="3">
        <v>0</v>
      </c>
      <c r="M25" s="3">
        <f t="shared" si="0"/>
        <v>0</v>
      </c>
      <c r="N25" s="1">
        <f t="shared" si="1"/>
        <v>24807.07</v>
      </c>
    </row>
    <row r="26" spans="1:14" x14ac:dyDescent="0.25">
      <c r="A26" s="17">
        <v>20</v>
      </c>
      <c r="B26" t="s">
        <v>64</v>
      </c>
      <c r="C26" t="s">
        <v>65</v>
      </c>
      <c r="D26" t="s">
        <v>16</v>
      </c>
      <c r="E26" s="3">
        <v>21345</v>
      </c>
      <c r="F26" s="3">
        <v>628.65</v>
      </c>
      <c r="G26" s="3">
        <v>0</v>
      </c>
      <c r="H26" s="3">
        <v>0</v>
      </c>
      <c r="I26" s="3">
        <v>0</v>
      </c>
      <c r="J26" s="3">
        <v>0</v>
      </c>
      <c r="K26" s="3">
        <v>0</v>
      </c>
      <c r="L26" s="3">
        <v>0</v>
      </c>
      <c r="M26" s="3">
        <f t="shared" si="0"/>
        <v>628.65</v>
      </c>
      <c r="N26" s="1">
        <f t="shared" si="1"/>
        <v>21973.65</v>
      </c>
    </row>
    <row r="27" spans="1:14" x14ac:dyDescent="0.25">
      <c r="A27" s="17">
        <v>21</v>
      </c>
      <c r="B27" t="s">
        <v>66</v>
      </c>
      <c r="C27" t="s">
        <v>67</v>
      </c>
      <c r="D27" t="s">
        <v>68</v>
      </c>
      <c r="E27" s="3">
        <v>42698</v>
      </c>
      <c r="F27" s="3">
        <v>27</v>
      </c>
      <c r="G27" s="3">
        <v>0</v>
      </c>
      <c r="H27" s="3">
        <f>2.5+235</f>
        <v>237.5</v>
      </c>
      <c r="I27" s="3">
        <v>0</v>
      </c>
      <c r="J27" s="3">
        <v>0</v>
      </c>
      <c r="K27" s="3">
        <v>0</v>
      </c>
      <c r="L27" s="3">
        <v>0</v>
      </c>
      <c r="M27" s="3">
        <f t="shared" si="0"/>
        <v>264.5</v>
      </c>
      <c r="N27" s="1">
        <f t="shared" si="1"/>
        <v>42962.5</v>
      </c>
    </row>
    <row r="28" spans="1:14" x14ac:dyDescent="0.25">
      <c r="A28" s="17">
        <v>22</v>
      </c>
      <c r="B28" t="s">
        <v>69</v>
      </c>
      <c r="C28" t="s">
        <v>70</v>
      </c>
      <c r="D28" t="s">
        <v>22</v>
      </c>
      <c r="E28" s="3">
        <v>21345</v>
      </c>
      <c r="F28" s="3">
        <v>0</v>
      </c>
      <c r="G28" s="3">
        <v>0</v>
      </c>
      <c r="H28" s="3">
        <v>0</v>
      </c>
      <c r="I28" s="3">
        <v>0</v>
      </c>
      <c r="J28" s="3">
        <v>0</v>
      </c>
      <c r="K28" s="3">
        <v>0</v>
      </c>
      <c r="L28" s="3">
        <v>0</v>
      </c>
      <c r="M28" s="3">
        <f t="shared" si="0"/>
        <v>0</v>
      </c>
      <c r="N28" s="1">
        <f t="shared" si="1"/>
        <v>21345</v>
      </c>
    </row>
    <row r="29" spans="1:14" x14ac:dyDescent="0.25">
      <c r="A29" s="17">
        <v>23</v>
      </c>
      <c r="B29" t="s">
        <v>71</v>
      </c>
      <c r="C29" t="s">
        <v>72</v>
      </c>
      <c r="D29" t="s">
        <v>73</v>
      </c>
      <c r="E29" s="3">
        <v>26685.96</v>
      </c>
      <c r="F29" s="3">
        <v>869.4</v>
      </c>
      <c r="G29" s="3">
        <v>0</v>
      </c>
      <c r="H29" s="3">
        <v>0</v>
      </c>
      <c r="I29" s="3">
        <v>0</v>
      </c>
      <c r="J29" s="3">
        <v>0</v>
      </c>
      <c r="K29" s="3">
        <v>375.66</v>
      </c>
      <c r="L29" s="3">
        <v>0</v>
      </c>
      <c r="M29" s="3">
        <f t="shared" si="0"/>
        <v>1245.06</v>
      </c>
      <c r="N29" s="1">
        <f t="shared" si="1"/>
        <v>27931.02</v>
      </c>
    </row>
    <row r="30" spans="1:14" x14ac:dyDescent="0.25">
      <c r="A30" s="17">
        <v>24</v>
      </c>
      <c r="B30" t="s">
        <v>74</v>
      </c>
      <c r="C30" t="s">
        <v>75</v>
      </c>
      <c r="D30" t="s">
        <v>16</v>
      </c>
      <c r="E30" s="3">
        <v>21345</v>
      </c>
      <c r="F30" s="3">
        <v>145.35</v>
      </c>
      <c r="G30" s="3">
        <v>0</v>
      </c>
      <c r="H30" s="3">
        <v>0</v>
      </c>
      <c r="I30" s="3">
        <v>0</v>
      </c>
      <c r="J30" s="3">
        <v>0</v>
      </c>
      <c r="K30" s="3">
        <v>0</v>
      </c>
      <c r="L30" s="3">
        <v>0</v>
      </c>
      <c r="M30" s="3">
        <f t="shared" si="0"/>
        <v>145.35</v>
      </c>
      <c r="N30" s="1">
        <f t="shared" si="1"/>
        <v>21490.35</v>
      </c>
    </row>
    <row r="31" spans="1:14" x14ac:dyDescent="0.25">
      <c r="A31" s="17">
        <v>25</v>
      </c>
      <c r="B31" t="s">
        <v>76</v>
      </c>
      <c r="C31" t="s">
        <v>77</v>
      </c>
      <c r="D31" t="s">
        <v>16</v>
      </c>
      <c r="E31" s="3">
        <v>21345</v>
      </c>
      <c r="F31" s="3">
        <v>0</v>
      </c>
      <c r="G31" s="3">
        <v>0</v>
      </c>
      <c r="H31" s="3">
        <v>0</v>
      </c>
      <c r="I31" s="3">
        <v>0</v>
      </c>
      <c r="J31" s="3">
        <v>0</v>
      </c>
      <c r="K31" s="3">
        <v>0</v>
      </c>
      <c r="L31" s="3">
        <v>0</v>
      </c>
      <c r="M31" s="3">
        <f t="shared" si="0"/>
        <v>0</v>
      </c>
      <c r="N31" s="1">
        <f t="shared" si="1"/>
        <v>21345</v>
      </c>
    </row>
    <row r="32" spans="1:14" x14ac:dyDescent="0.25">
      <c r="A32" s="17">
        <v>26</v>
      </c>
      <c r="B32" t="s">
        <v>78</v>
      </c>
      <c r="C32" t="s">
        <v>79</v>
      </c>
      <c r="D32" t="s">
        <v>16</v>
      </c>
      <c r="E32" s="3">
        <v>21345</v>
      </c>
      <c r="F32" s="3">
        <v>0</v>
      </c>
      <c r="G32" s="3">
        <v>0</v>
      </c>
      <c r="H32" s="3">
        <v>0</v>
      </c>
      <c r="I32" s="3">
        <v>0</v>
      </c>
      <c r="J32" s="3">
        <v>0</v>
      </c>
      <c r="K32" s="3">
        <v>0</v>
      </c>
      <c r="L32" s="3">
        <v>0</v>
      </c>
      <c r="M32" s="3">
        <f t="shared" si="0"/>
        <v>0</v>
      </c>
      <c r="N32" s="1">
        <f t="shared" si="1"/>
        <v>21345</v>
      </c>
    </row>
    <row r="33" spans="1:14" x14ac:dyDescent="0.25">
      <c r="A33" s="17">
        <v>27</v>
      </c>
      <c r="B33" t="s">
        <v>80</v>
      </c>
      <c r="C33" t="s">
        <v>81</v>
      </c>
      <c r="D33" t="s">
        <v>16</v>
      </c>
      <c r="E33" s="3">
        <v>21345</v>
      </c>
      <c r="F33" s="3">
        <v>0</v>
      </c>
      <c r="G33" s="3">
        <v>0</v>
      </c>
      <c r="H33" s="3">
        <v>0</v>
      </c>
      <c r="I33" s="3">
        <v>0</v>
      </c>
      <c r="J33" s="3">
        <v>0</v>
      </c>
      <c r="K33" s="3">
        <v>0</v>
      </c>
      <c r="L33" s="3">
        <v>0</v>
      </c>
      <c r="M33" s="3">
        <f t="shared" si="0"/>
        <v>0</v>
      </c>
      <c r="N33" s="1">
        <f t="shared" si="1"/>
        <v>21345</v>
      </c>
    </row>
    <row r="34" spans="1:14" x14ac:dyDescent="0.25">
      <c r="A34" s="17">
        <v>28</v>
      </c>
      <c r="B34" t="s">
        <v>82</v>
      </c>
      <c r="C34" t="s">
        <v>51</v>
      </c>
      <c r="D34" t="s">
        <v>16</v>
      </c>
      <c r="E34" s="3">
        <v>21345</v>
      </c>
      <c r="F34" s="3">
        <v>0</v>
      </c>
      <c r="G34" s="3">
        <v>0</v>
      </c>
      <c r="H34" s="3">
        <v>0</v>
      </c>
      <c r="I34" s="3">
        <v>0</v>
      </c>
      <c r="J34" s="3">
        <v>0</v>
      </c>
      <c r="K34" s="3">
        <v>0</v>
      </c>
      <c r="L34" s="3">
        <v>0</v>
      </c>
      <c r="M34" s="3">
        <f t="shared" si="0"/>
        <v>0</v>
      </c>
      <c r="N34" s="1">
        <f t="shared" si="1"/>
        <v>21345</v>
      </c>
    </row>
    <row r="35" spans="1:14" x14ac:dyDescent="0.25">
      <c r="A35" s="17">
        <v>29</v>
      </c>
      <c r="B35" t="s">
        <v>83</v>
      </c>
      <c r="C35" t="s">
        <v>84</v>
      </c>
      <c r="D35" t="s">
        <v>85</v>
      </c>
      <c r="E35" s="3">
        <v>28613.040000000001</v>
      </c>
      <c r="F35" s="3">
        <v>0</v>
      </c>
      <c r="G35" s="3">
        <v>0</v>
      </c>
      <c r="H35" s="3">
        <v>0</v>
      </c>
      <c r="I35" s="3">
        <v>0</v>
      </c>
      <c r="J35" s="3">
        <v>0</v>
      </c>
      <c r="K35" s="3">
        <v>0</v>
      </c>
      <c r="L35" s="3">
        <v>0</v>
      </c>
      <c r="M35" s="3">
        <f t="shared" si="0"/>
        <v>0</v>
      </c>
      <c r="N35" s="1">
        <f t="shared" si="1"/>
        <v>28613.040000000001</v>
      </c>
    </row>
    <row r="36" spans="1:14" x14ac:dyDescent="0.25">
      <c r="A36" s="17">
        <v>30</v>
      </c>
      <c r="B36" t="s">
        <v>86</v>
      </c>
      <c r="C36" t="s">
        <v>29</v>
      </c>
      <c r="D36" t="s">
        <v>16</v>
      </c>
      <c r="E36" s="3">
        <v>21345</v>
      </c>
      <c r="F36" s="3">
        <v>0</v>
      </c>
      <c r="G36" s="3">
        <v>0</v>
      </c>
      <c r="H36" s="3">
        <v>0</v>
      </c>
      <c r="I36" s="3">
        <v>0</v>
      </c>
      <c r="J36" s="3">
        <v>0</v>
      </c>
      <c r="K36" s="3">
        <v>0</v>
      </c>
      <c r="L36" s="3">
        <v>0</v>
      </c>
      <c r="M36" s="3">
        <f t="shared" si="0"/>
        <v>0</v>
      </c>
      <c r="N36" s="1">
        <f t="shared" si="1"/>
        <v>21345</v>
      </c>
    </row>
    <row r="37" spans="1:14" x14ac:dyDescent="0.25">
      <c r="A37" s="17">
        <v>31</v>
      </c>
      <c r="B37" s="12" t="s">
        <v>87</v>
      </c>
      <c r="C37" s="12" t="s">
        <v>88</v>
      </c>
      <c r="D37" s="12" t="s">
        <v>89</v>
      </c>
      <c r="E37" s="13">
        <v>6756.21</v>
      </c>
      <c r="F37" s="13">
        <v>0</v>
      </c>
      <c r="G37" s="13">
        <v>0</v>
      </c>
      <c r="H37" s="13">
        <v>0</v>
      </c>
      <c r="I37" s="13">
        <v>0</v>
      </c>
      <c r="J37" s="13">
        <v>0</v>
      </c>
      <c r="K37" s="13">
        <v>0</v>
      </c>
      <c r="L37" s="13">
        <v>0</v>
      </c>
      <c r="M37" s="13">
        <f t="shared" si="0"/>
        <v>0</v>
      </c>
      <c r="N37" s="14">
        <f t="shared" si="1"/>
        <v>6756.21</v>
      </c>
    </row>
    <row r="38" spans="1:14" x14ac:dyDescent="0.25">
      <c r="N38" s="4"/>
    </row>
    <row r="39" spans="1:14" ht="15.75" thickBot="1" x14ac:dyDescent="0.3">
      <c r="B39" s="15" t="s">
        <v>90</v>
      </c>
      <c r="C39" s="15"/>
      <c r="D39" s="15"/>
      <c r="E39" s="16">
        <f>SUM(E7:E37)</f>
        <v>733842.96</v>
      </c>
      <c r="F39" s="16">
        <f t="shared" ref="F39:N39" si="3">SUM(F7:F37)</f>
        <v>2565.4499999999998</v>
      </c>
      <c r="G39" s="16">
        <f t="shared" si="3"/>
        <v>0</v>
      </c>
      <c r="H39" s="16">
        <f t="shared" si="3"/>
        <v>423.45</v>
      </c>
      <c r="I39" s="16">
        <f t="shared" si="3"/>
        <v>0</v>
      </c>
      <c r="J39" s="16">
        <f t="shared" si="3"/>
        <v>0</v>
      </c>
      <c r="K39" s="16">
        <f t="shared" si="3"/>
        <v>1257.0600000000002</v>
      </c>
      <c r="L39" s="16">
        <f t="shared" si="3"/>
        <v>210</v>
      </c>
      <c r="M39" s="16">
        <f t="shared" si="3"/>
        <v>4455.96</v>
      </c>
      <c r="N39" s="16">
        <f t="shared" si="3"/>
        <v>738298.92</v>
      </c>
    </row>
    <row r="41" spans="1:14" x14ac:dyDescent="0.25">
      <c r="B41" t="s">
        <v>91</v>
      </c>
    </row>
    <row r="42" spans="1:14" x14ac:dyDescent="0.25">
      <c r="B42" t="s">
        <v>92</v>
      </c>
    </row>
    <row r="43" spans="1:14" x14ac:dyDescent="0.25">
      <c r="B43" s="2" t="s">
        <v>93</v>
      </c>
      <c r="C43" t="s">
        <v>94</v>
      </c>
    </row>
    <row r="44" spans="1:14" x14ac:dyDescent="0.25">
      <c r="B44" s="2" t="s">
        <v>93</v>
      </c>
      <c r="C44" t="s">
        <v>95</v>
      </c>
    </row>
    <row r="45" spans="1:14" x14ac:dyDescent="0.25">
      <c r="B45" s="2" t="s">
        <v>93</v>
      </c>
      <c r="C45" t="s">
        <v>96</v>
      </c>
    </row>
    <row r="46" spans="1:14" x14ac:dyDescent="0.25">
      <c r="B46" s="2" t="s">
        <v>93</v>
      </c>
      <c r="C46" t="s">
        <v>97</v>
      </c>
    </row>
    <row r="47" spans="1:14" x14ac:dyDescent="0.25">
      <c r="C47" t="s">
        <v>98</v>
      </c>
    </row>
    <row r="48" spans="1:14" x14ac:dyDescent="0.25">
      <c r="C48" t="s">
        <v>99</v>
      </c>
    </row>
    <row r="49" spans="2:3" x14ac:dyDescent="0.25">
      <c r="C49" t="s">
        <v>100</v>
      </c>
    </row>
    <row r="50" spans="2:3" x14ac:dyDescent="0.25">
      <c r="B50" t="s">
        <v>101</v>
      </c>
    </row>
    <row r="51" spans="2:3" x14ac:dyDescent="0.25">
      <c r="B51" t="s">
        <v>102</v>
      </c>
    </row>
    <row r="52" spans="2:3" x14ac:dyDescent="0.25">
      <c r="C52" t="s">
        <v>103</v>
      </c>
    </row>
    <row r="53" spans="2:3" x14ac:dyDescent="0.25">
      <c r="C53" t="s">
        <v>104</v>
      </c>
    </row>
    <row r="54" spans="2:3" x14ac:dyDescent="0.25">
      <c r="C54" t="s">
        <v>105</v>
      </c>
    </row>
    <row r="55" spans="2:3" x14ac:dyDescent="0.25">
      <c r="C55" t="s">
        <v>106</v>
      </c>
    </row>
    <row r="56" spans="2:3" x14ac:dyDescent="0.25">
      <c r="C56" t="s">
        <v>107</v>
      </c>
    </row>
    <row r="57" spans="2:3" x14ac:dyDescent="0.25">
      <c r="B57" t="s">
        <v>108</v>
      </c>
    </row>
    <row r="58" spans="2:3" x14ac:dyDescent="0.25">
      <c r="B58" t="s">
        <v>109</v>
      </c>
    </row>
    <row r="59" spans="2:3" x14ac:dyDescent="0.25">
      <c r="B59" t="s">
        <v>110</v>
      </c>
    </row>
  </sheetData>
  <sortState xmlns:xlrd2="http://schemas.microsoft.com/office/spreadsheetml/2017/richdata2" ref="B7:N37">
    <sortCondition ref="B7:B37"/>
  </sortState>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549D-2074-43B4-BBF4-F67ACB22058C}">
  <dimension ref="A2:H83"/>
  <sheetViews>
    <sheetView showGridLines="0" topLeftCell="A21" workbookViewId="0">
      <selection activeCell="K34" sqref="K34"/>
    </sheetView>
  </sheetViews>
  <sheetFormatPr defaultRowHeight="15" x14ac:dyDescent="0.25"/>
  <cols>
    <col min="1" max="1" width="3.7109375" customWidth="1"/>
    <col min="2" max="3" width="15.7109375" customWidth="1"/>
    <col min="4" max="4" width="56" bestFit="1" customWidth="1"/>
    <col min="5" max="8" width="15.7109375" style="2" customWidth="1"/>
  </cols>
  <sheetData>
    <row r="2" spans="1:8" s="5" customFormat="1" ht="15.75" x14ac:dyDescent="0.25">
      <c r="B2" s="6" t="s">
        <v>0</v>
      </c>
      <c r="F2" s="7"/>
      <c r="G2" s="7"/>
      <c r="H2" s="7"/>
    </row>
    <row r="3" spans="1:8" s="5" customFormat="1" ht="15.75" x14ac:dyDescent="0.25">
      <c r="B3" s="5" t="s">
        <v>1</v>
      </c>
      <c r="E3" s="7"/>
      <c r="F3" s="7"/>
      <c r="G3" s="7"/>
      <c r="H3" s="7"/>
    </row>
    <row r="4" spans="1:8" s="5" customFormat="1" ht="15.75" x14ac:dyDescent="0.25">
      <c r="E4" s="7"/>
      <c r="F4" s="7"/>
      <c r="G4" s="7"/>
      <c r="H4" s="7"/>
    </row>
    <row r="5" spans="1:8" ht="125.1" customHeight="1" thickBot="1" x14ac:dyDescent="0.3">
      <c r="B5" s="8" t="s">
        <v>2</v>
      </c>
      <c r="C5" s="9"/>
      <c r="D5" s="8" t="s">
        <v>3</v>
      </c>
      <c r="E5" s="10" t="s">
        <v>111</v>
      </c>
      <c r="F5" s="10" t="s">
        <v>112</v>
      </c>
      <c r="G5" s="10" t="s">
        <v>113</v>
      </c>
      <c r="H5" s="10" t="s">
        <v>114</v>
      </c>
    </row>
    <row r="6" spans="1:8" ht="15.75" thickTop="1" x14ac:dyDescent="0.25"/>
    <row r="7" spans="1:8" x14ac:dyDescent="0.25">
      <c r="A7" s="17">
        <v>1</v>
      </c>
      <c r="B7" t="s">
        <v>14</v>
      </c>
      <c r="C7" t="s">
        <v>15</v>
      </c>
      <c r="D7" t="s">
        <v>16</v>
      </c>
      <c r="E7" s="3">
        <v>0</v>
      </c>
      <c r="F7" s="3">
        <v>0</v>
      </c>
      <c r="G7" s="3">
        <v>0</v>
      </c>
      <c r="H7" s="3">
        <f t="shared" ref="H7:H37" si="0">SUM(E7:G7)</f>
        <v>0</v>
      </c>
    </row>
    <row r="8" spans="1:8" x14ac:dyDescent="0.25">
      <c r="A8" s="17">
        <v>2</v>
      </c>
      <c r="B8" t="s">
        <v>17</v>
      </c>
      <c r="C8" t="s">
        <v>18</v>
      </c>
      <c r="D8" t="s">
        <v>19</v>
      </c>
      <c r="E8" s="3">
        <v>0</v>
      </c>
      <c r="F8" s="3">
        <v>0</v>
      </c>
      <c r="G8" s="3">
        <v>0</v>
      </c>
      <c r="H8" s="3">
        <f t="shared" ref="H8" si="1">SUM(E8:G8)</f>
        <v>0</v>
      </c>
    </row>
    <row r="9" spans="1:8" x14ac:dyDescent="0.25">
      <c r="A9" s="17">
        <v>3</v>
      </c>
      <c r="B9" t="s">
        <v>20</v>
      </c>
      <c r="C9" t="s">
        <v>21</v>
      </c>
      <c r="D9" t="s">
        <v>22</v>
      </c>
      <c r="E9" s="3">
        <v>0</v>
      </c>
      <c r="F9" s="3">
        <v>0</v>
      </c>
      <c r="G9" s="3">
        <v>16.355000000000004</v>
      </c>
      <c r="H9" s="3">
        <f t="shared" si="0"/>
        <v>16.355000000000004</v>
      </c>
    </row>
    <row r="10" spans="1:8" x14ac:dyDescent="0.25">
      <c r="A10" s="17">
        <v>4</v>
      </c>
      <c r="B10" t="s">
        <v>23</v>
      </c>
      <c r="C10" t="s">
        <v>15</v>
      </c>
      <c r="D10" t="s">
        <v>24</v>
      </c>
      <c r="E10" s="3">
        <v>0</v>
      </c>
      <c r="F10" s="3">
        <v>0</v>
      </c>
      <c r="G10" s="3">
        <v>455.79750000000001</v>
      </c>
      <c r="H10" s="3">
        <f t="shared" si="0"/>
        <v>455.79750000000001</v>
      </c>
    </row>
    <row r="11" spans="1:8" x14ac:dyDescent="0.25">
      <c r="A11" s="17">
        <v>5</v>
      </c>
      <c r="B11" t="s">
        <v>25</v>
      </c>
      <c r="C11" t="s">
        <v>26</v>
      </c>
      <c r="D11" t="s">
        <v>27</v>
      </c>
      <c r="E11" s="3">
        <v>0</v>
      </c>
      <c r="F11" s="3">
        <v>0</v>
      </c>
      <c r="G11" s="3">
        <v>0</v>
      </c>
      <c r="H11" s="3">
        <f t="shared" si="0"/>
        <v>0</v>
      </c>
    </row>
    <row r="12" spans="1:8" x14ac:dyDescent="0.25">
      <c r="A12" s="17">
        <v>6</v>
      </c>
      <c r="B12" t="s">
        <v>28</v>
      </c>
      <c r="C12" t="s">
        <v>29</v>
      </c>
      <c r="D12" t="s">
        <v>30</v>
      </c>
      <c r="E12" s="3">
        <v>0</v>
      </c>
      <c r="F12" s="3">
        <v>0</v>
      </c>
      <c r="G12" s="3">
        <v>1019.4225</v>
      </c>
      <c r="H12" s="3">
        <f t="shared" si="0"/>
        <v>1019.4225</v>
      </c>
    </row>
    <row r="13" spans="1:8" x14ac:dyDescent="0.25">
      <c r="A13" s="17">
        <v>7</v>
      </c>
      <c r="B13" t="s">
        <v>31</v>
      </c>
      <c r="C13" t="s">
        <v>32</v>
      </c>
      <c r="D13" t="s">
        <v>33</v>
      </c>
      <c r="E13" s="3">
        <v>0</v>
      </c>
      <c r="F13" s="3">
        <v>0</v>
      </c>
      <c r="G13" s="3">
        <v>0</v>
      </c>
      <c r="H13" s="3">
        <f t="shared" si="0"/>
        <v>0</v>
      </c>
    </row>
    <row r="14" spans="1:8" x14ac:dyDescent="0.25">
      <c r="A14" s="17">
        <v>8</v>
      </c>
      <c r="B14" t="s">
        <v>34</v>
      </c>
      <c r="C14" t="s">
        <v>35</v>
      </c>
      <c r="D14" t="s">
        <v>16</v>
      </c>
      <c r="E14" s="3">
        <v>0</v>
      </c>
      <c r="F14" s="3">
        <v>0</v>
      </c>
      <c r="G14" s="3">
        <v>0</v>
      </c>
      <c r="H14" s="3">
        <f t="shared" si="0"/>
        <v>0</v>
      </c>
    </row>
    <row r="15" spans="1:8" x14ac:dyDescent="0.25">
      <c r="A15" s="17">
        <v>9</v>
      </c>
      <c r="B15" t="s">
        <v>36</v>
      </c>
      <c r="C15" t="s">
        <v>37</v>
      </c>
      <c r="D15" t="s">
        <v>38</v>
      </c>
      <c r="E15" s="3">
        <v>0</v>
      </c>
      <c r="F15" s="3">
        <v>0</v>
      </c>
      <c r="G15" s="3">
        <v>211.19500000000002</v>
      </c>
      <c r="H15" s="3">
        <f t="shared" si="0"/>
        <v>211.19500000000002</v>
      </c>
    </row>
    <row r="16" spans="1:8" x14ac:dyDescent="0.25">
      <c r="A16" s="17">
        <v>10</v>
      </c>
      <c r="B16" t="s">
        <v>39</v>
      </c>
      <c r="C16" t="s">
        <v>40</v>
      </c>
      <c r="D16" t="s">
        <v>16</v>
      </c>
      <c r="E16" s="3">
        <v>0</v>
      </c>
      <c r="F16" s="3">
        <v>0</v>
      </c>
      <c r="G16" s="3">
        <v>0</v>
      </c>
      <c r="H16" s="3">
        <f t="shared" si="0"/>
        <v>0</v>
      </c>
    </row>
    <row r="17" spans="1:8" x14ac:dyDescent="0.25">
      <c r="A17" s="17">
        <v>11</v>
      </c>
      <c r="B17" t="s">
        <v>41</v>
      </c>
      <c r="C17" t="s">
        <v>42</v>
      </c>
      <c r="D17" t="s">
        <v>43</v>
      </c>
      <c r="E17" s="3">
        <v>0</v>
      </c>
      <c r="F17" s="3">
        <v>0</v>
      </c>
      <c r="G17" s="3">
        <v>0</v>
      </c>
      <c r="H17" s="3">
        <f t="shared" si="0"/>
        <v>0</v>
      </c>
    </row>
    <row r="18" spans="1:8" x14ac:dyDescent="0.25">
      <c r="A18" s="17">
        <v>12</v>
      </c>
      <c r="B18" t="s">
        <v>44</v>
      </c>
      <c r="C18" t="s">
        <v>45</v>
      </c>
      <c r="D18" t="s">
        <v>46</v>
      </c>
      <c r="E18" s="3">
        <v>0</v>
      </c>
      <c r="F18" s="3">
        <v>0</v>
      </c>
      <c r="G18" s="3">
        <v>0</v>
      </c>
      <c r="H18" s="3">
        <f t="shared" si="0"/>
        <v>0</v>
      </c>
    </row>
    <row r="19" spans="1:8" x14ac:dyDescent="0.25">
      <c r="A19" s="17">
        <v>13</v>
      </c>
      <c r="B19" t="s">
        <v>47</v>
      </c>
      <c r="C19" t="s">
        <v>48</v>
      </c>
      <c r="D19" t="s">
        <v>49</v>
      </c>
      <c r="E19" s="3">
        <v>0</v>
      </c>
      <c r="F19" s="3">
        <v>0</v>
      </c>
      <c r="G19" s="3">
        <v>0</v>
      </c>
      <c r="H19" s="3">
        <f t="shared" si="0"/>
        <v>0</v>
      </c>
    </row>
    <row r="20" spans="1:8" x14ac:dyDescent="0.25">
      <c r="A20" s="17">
        <v>14</v>
      </c>
      <c r="B20" t="s">
        <v>50</v>
      </c>
      <c r="C20" t="s">
        <v>51</v>
      </c>
      <c r="D20" t="s">
        <v>16</v>
      </c>
      <c r="E20" s="3">
        <v>0</v>
      </c>
      <c r="F20" s="3">
        <v>0</v>
      </c>
      <c r="G20" s="3">
        <v>0</v>
      </c>
      <c r="H20" s="3">
        <f t="shared" si="0"/>
        <v>0</v>
      </c>
    </row>
    <row r="21" spans="1:8" x14ac:dyDescent="0.25">
      <c r="A21" s="17">
        <v>15</v>
      </c>
      <c r="B21" t="s">
        <v>52</v>
      </c>
      <c r="C21" t="s">
        <v>53</v>
      </c>
      <c r="D21" t="s">
        <v>16</v>
      </c>
      <c r="E21" s="3">
        <v>0</v>
      </c>
      <c r="F21" s="3">
        <v>0</v>
      </c>
      <c r="G21" s="3">
        <v>0</v>
      </c>
      <c r="H21" s="3">
        <f t="shared" si="0"/>
        <v>0</v>
      </c>
    </row>
    <row r="22" spans="1:8" x14ac:dyDescent="0.25">
      <c r="A22" s="17">
        <v>16</v>
      </c>
      <c r="B22" t="s">
        <v>54</v>
      </c>
      <c r="C22" t="s">
        <v>55</v>
      </c>
      <c r="D22" t="s">
        <v>56</v>
      </c>
      <c r="E22" s="3">
        <v>0</v>
      </c>
      <c r="F22" s="3">
        <v>0</v>
      </c>
      <c r="G22" s="3">
        <v>0</v>
      </c>
      <c r="H22" s="3">
        <f t="shared" si="0"/>
        <v>0</v>
      </c>
    </row>
    <row r="23" spans="1:8" x14ac:dyDescent="0.25">
      <c r="A23" s="17">
        <v>17</v>
      </c>
      <c r="B23" t="s">
        <v>57</v>
      </c>
      <c r="C23" t="s">
        <v>58</v>
      </c>
      <c r="D23" t="s">
        <v>59</v>
      </c>
      <c r="E23" s="3">
        <v>0</v>
      </c>
      <c r="F23" s="3">
        <v>0</v>
      </c>
      <c r="G23" s="3">
        <v>0</v>
      </c>
      <c r="H23" s="3">
        <f t="shared" si="0"/>
        <v>0</v>
      </c>
    </row>
    <row r="24" spans="1:8" x14ac:dyDescent="0.25">
      <c r="A24" s="17">
        <v>18</v>
      </c>
      <c r="B24" t="s">
        <v>60</v>
      </c>
      <c r="C24" t="s">
        <v>61</v>
      </c>
      <c r="D24" t="s">
        <v>22</v>
      </c>
      <c r="E24" s="3">
        <v>0</v>
      </c>
      <c r="F24" s="3">
        <v>0</v>
      </c>
      <c r="G24" s="3">
        <v>0</v>
      </c>
      <c r="H24" s="3">
        <f t="shared" si="0"/>
        <v>0</v>
      </c>
    </row>
    <row r="25" spans="1:8" x14ac:dyDescent="0.25">
      <c r="A25" s="17">
        <v>19</v>
      </c>
      <c r="B25" t="s">
        <v>62</v>
      </c>
      <c r="C25" t="s">
        <v>40</v>
      </c>
      <c r="D25" t="s">
        <v>63</v>
      </c>
      <c r="E25" s="3">
        <v>0</v>
      </c>
      <c r="F25" s="3">
        <v>0</v>
      </c>
      <c r="G25" s="3">
        <v>170.95666666666668</v>
      </c>
      <c r="H25" s="3">
        <f t="shared" si="0"/>
        <v>170.95666666666668</v>
      </c>
    </row>
    <row r="26" spans="1:8" x14ac:dyDescent="0.25">
      <c r="A26" s="17">
        <v>20</v>
      </c>
      <c r="B26" t="s">
        <v>64</v>
      </c>
      <c r="C26" t="s">
        <v>65</v>
      </c>
      <c r="D26" t="s">
        <v>16</v>
      </c>
      <c r="E26" s="3">
        <v>0</v>
      </c>
      <c r="F26" s="3">
        <v>0</v>
      </c>
      <c r="G26" s="3">
        <v>0</v>
      </c>
      <c r="H26" s="3">
        <f t="shared" si="0"/>
        <v>0</v>
      </c>
    </row>
    <row r="27" spans="1:8" x14ac:dyDescent="0.25">
      <c r="A27" s="17">
        <v>21</v>
      </c>
      <c r="B27" t="s">
        <v>66</v>
      </c>
      <c r="C27" t="s">
        <v>67</v>
      </c>
      <c r="D27" t="s">
        <v>68</v>
      </c>
      <c r="E27" s="3">
        <v>0</v>
      </c>
      <c r="F27" s="3">
        <v>0</v>
      </c>
      <c r="G27" s="3">
        <v>218.92749999999998</v>
      </c>
      <c r="H27" s="3">
        <f t="shared" si="0"/>
        <v>218.92749999999998</v>
      </c>
    </row>
    <row r="28" spans="1:8" x14ac:dyDescent="0.25">
      <c r="A28" s="17">
        <v>22</v>
      </c>
      <c r="B28" t="s">
        <v>69</v>
      </c>
      <c r="C28" t="s">
        <v>70</v>
      </c>
      <c r="D28" t="s">
        <v>22</v>
      </c>
      <c r="E28" s="3">
        <v>0</v>
      </c>
      <c r="F28" s="3">
        <v>0</v>
      </c>
      <c r="G28" s="3">
        <v>0</v>
      </c>
      <c r="H28" s="3">
        <f t="shared" si="0"/>
        <v>0</v>
      </c>
    </row>
    <row r="29" spans="1:8" x14ac:dyDescent="0.25">
      <c r="A29" s="17">
        <v>23</v>
      </c>
      <c r="B29" t="s">
        <v>71</v>
      </c>
      <c r="C29" t="s">
        <v>72</v>
      </c>
      <c r="D29" t="s">
        <v>73</v>
      </c>
      <c r="E29" s="3">
        <v>0</v>
      </c>
      <c r="F29" s="3">
        <v>0</v>
      </c>
      <c r="G29" s="3">
        <v>0</v>
      </c>
      <c r="H29" s="3">
        <f t="shared" si="0"/>
        <v>0</v>
      </c>
    </row>
    <row r="30" spans="1:8" x14ac:dyDescent="0.25">
      <c r="A30" s="17">
        <v>24</v>
      </c>
      <c r="B30" t="s">
        <v>74</v>
      </c>
      <c r="C30" t="s">
        <v>75</v>
      </c>
      <c r="D30" t="s">
        <v>16</v>
      </c>
      <c r="E30" s="3">
        <v>0</v>
      </c>
      <c r="F30" s="3">
        <v>0</v>
      </c>
      <c r="G30" s="3">
        <v>0</v>
      </c>
      <c r="H30" s="3">
        <f t="shared" si="0"/>
        <v>0</v>
      </c>
    </row>
    <row r="31" spans="1:8" x14ac:dyDescent="0.25">
      <c r="A31" s="17">
        <v>25</v>
      </c>
      <c r="B31" t="s">
        <v>76</v>
      </c>
      <c r="C31" t="s">
        <v>77</v>
      </c>
      <c r="D31" t="s">
        <v>16</v>
      </c>
      <c r="E31" s="3">
        <v>0</v>
      </c>
      <c r="F31" s="3">
        <v>0</v>
      </c>
      <c r="G31" s="3">
        <v>0</v>
      </c>
      <c r="H31" s="3">
        <f t="shared" si="0"/>
        <v>0</v>
      </c>
    </row>
    <row r="32" spans="1:8" x14ac:dyDescent="0.25">
      <c r="A32" s="17">
        <v>26</v>
      </c>
      <c r="B32" t="s">
        <v>78</v>
      </c>
      <c r="C32" t="s">
        <v>79</v>
      </c>
      <c r="D32" t="s">
        <v>16</v>
      </c>
      <c r="E32" s="3">
        <v>0</v>
      </c>
      <c r="F32" s="3">
        <v>0</v>
      </c>
      <c r="G32" s="3">
        <v>0</v>
      </c>
      <c r="H32" s="3">
        <f t="shared" si="0"/>
        <v>0</v>
      </c>
    </row>
    <row r="33" spans="1:8" x14ac:dyDescent="0.25">
      <c r="A33" s="17">
        <v>27</v>
      </c>
      <c r="B33" t="s">
        <v>80</v>
      </c>
      <c r="C33" t="s">
        <v>81</v>
      </c>
      <c r="D33" t="s">
        <v>16</v>
      </c>
      <c r="E33" s="3">
        <v>0</v>
      </c>
      <c r="F33" s="3">
        <v>0</v>
      </c>
      <c r="G33" s="3">
        <v>0</v>
      </c>
      <c r="H33" s="3">
        <f t="shared" si="0"/>
        <v>0</v>
      </c>
    </row>
    <row r="34" spans="1:8" x14ac:dyDescent="0.25">
      <c r="A34" s="17">
        <v>28</v>
      </c>
      <c r="B34" t="s">
        <v>82</v>
      </c>
      <c r="C34" t="s">
        <v>51</v>
      </c>
      <c r="D34" t="s">
        <v>16</v>
      </c>
      <c r="E34" s="3">
        <v>0</v>
      </c>
      <c r="F34" s="3">
        <v>0</v>
      </c>
      <c r="G34" s="3">
        <v>0</v>
      </c>
      <c r="H34" s="3">
        <f t="shared" si="0"/>
        <v>0</v>
      </c>
    </row>
    <row r="35" spans="1:8" x14ac:dyDescent="0.25">
      <c r="A35" s="17">
        <v>29</v>
      </c>
      <c r="B35" t="s">
        <v>83</v>
      </c>
      <c r="C35" t="s">
        <v>84</v>
      </c>
      <c r="D35" t="s">
        <v>85</v>
      </c>
      <c r="E35" s="3">
        <v>0</v>
      </c>
      <c r="F35" s="3">
        <v>0</v>
      </c>
      <c r="G35" s="3">
        <v>0</v>
      </c>
      <c r="H35" s="3">
        <f t="shared" si="0"/>
        <v>0</v>
      </c>
    </row>
    <row r="36" spans="1:8" x14ac:dyDescent="0.25">
      <c r="A36" s="17">
        <v>30</v>
      </c>
      <c r="B36" t="s">
        <v>86</v>
      </c>
      <c r="C36" t="s">
        <v>29</v>
      </c>
      <c r="D36" t="s">
        <v>16</v>
      </c>
      <c r="E36" s="3">
        <v>0</v>
      </c>
      <c r="F36" s="3">
        <v>0</v>
      </c>
      <c r="G36" s="3">
        <v>0</v>
      </c>
      <c r="H36" s="3">
        <f t="shared" si="0"/>
        <v>0</v>
      </c>
    </row>
    <row r="37" spans="1:8" x14ac:dyDescent="0.25">
      <c r="A37" s="17">
        <v>31</v>
      </c>
      <c r="B37" t="s">
        <v>87</v>
      </c>
      <c r="C37" t="s">
        <v>88</v>
      </c>
      <c r="D37" t="s">
        <v>89</v>
      </c>
      <c r="E37" s="3">
        <v>0</v>
      </c>
      <c r="F37" s="3">
        <v>0</v>
      </c>
      <c r="G37" s="3">
        <v>0</v>
      </c>
      <c r="H37" s="3">
        <f t="shared" si="0"/>
        <v>0</v>
      </c>
    </row>
    <row r="38" spans="1:8" x14ac:dyDescent="0.25">
      <c r="B38" t="s">
        <v>115</v>
      </c>
      <c r="E38" s="3">
        <f>SUM(E7:E37)</f>
        <v>0</v>
      </c>
      <c r="F38" s="3">
        <f t="shared" ref="F38:H38" si="2">SUM(F7:F37)</f>
        <v>0</v>
      </c>
      <c r="G38" s="3">
        <f t="shared" si="2"/>
        <v>2092.6541666666667</v>
      </c>
      <c r="H38" s="3">
        <f t="shared" si="2"/>
        <v>2092.6541666666667</v>
      </c>
    </row>
    <row r="39" spans="1:8" x14ac:dyDescent="0.25">
      <c r="B39" t="s">
        <v>116</v>
      </c>
      <c r="E39" s="3">
        <v>0</v>
      </c>
      <c r="F39" s="3">
        <v>0</v>
      </c>
      <c r="G39" s="3">
        <v>2072.5791666666673</v>
      </c>
      <c r="H39" s="3">
        <f>SUM(E39:G39)</f>
        <v>2072.5791666666673</v>
      </c>
    </row>
    <row r="40" spans="1:8" ht="15.75" thickBot="1" x14ac:dyDescent="0.3">
      <c r="B40" s="18" t="s">
        <v>90</v>
      </c>
      <c r="C40" s="19"/>
      <c r="D40" s="19"/>
      <c r="E40" s="20">
        <f>E39+E38</f>
        <v>0</v>
      </c>
      <c r="F40" s="20">
        <f t="shared" ref="F40:H40" si="3">F39+F38</f>
        <v>0</v>
      </c>
      <c r="G40" s="20">
        <f t="shared" si="3"/>
        <v>4165.2333333333336</v>
      </c>
      <c r="H40" s="20">
        <f t="shared" si="3"/>
        <v>4165.2333333333336</v>
      </c>
    </row>
    <row r="41" spans="1:8" x14ac:dyDescent="0.25">
      <c r="B41" s="2"/>
    </row>
    <row r="42" spans="1:8" ht="35.1" customHeight="1" x14ac:dyDescent="0.25">
      <c r="B42" s="47" t="s">
        <v>117</v>
      </c>
      <c r="C42" s="47"/>
      <c r="D42" s="47"/>
      <c r="E42" s="47"/>
      <c r="F42" s="47"/>
      <c r="G42" s="47"/>
      <c r="H42" s="47"/>
    </row>
    <row r="43" spans="1:8" ht="105" customHeight="1" x14ac:dyDescent="0.25">
      <c r="B43" s="47" t="s">
        <v>118</v>
      </c>
      <c r="C43" s="47"/>
      <c r="D43" s="47"/>
      <c r="E43" s="47"/>
      <c r="F43" s="47"/>
      <c r="G43" s="47"/>
      <c r="H43" s="47"/>
    </row>
    <row r="44" spans="1:8" x14ac:dyDescent="0.25">
      <c r="B44" s="17"/>
    </row>
    <row r="45" spans="1:8" x14ac:dyDescent="0.25">
      <c r="B45" s="17"/>
    </row>
    <row r="46" spans="1:8" x14ac:dyDescent="0.25">
      <c r="B46" s="17"/>
    </row>
    <row r="47" spans="1:8" x14ac:dyDescent="0.25">
      <c r="B47" s="17"/>
    </row>
    <row r="48" spans="1:8" x14ac:dyDescent="0.25">
      <c r="B48" s="17"/>
    </row>
    <row r="49" spans="2:2" x14ac:dyDescent="0.25">
      <c r="B49" s="17"/>
    </row>
    <row r="50" spans="2:2" x14ac:dyDescent="0.25">
      <c r="B50" s="17"/>
    </row>
    <row r="51" spans="2:2" x14ac:dyDescent="0.25">
      <c r="B51" s="17"/>
    </row>
    <row r="52" spans="2:2" x14ac:dyDescent="0.25">
      <c r="B52" s="17"/>
    </row>
    <row r="53" spans="2:2" x14ac:dyDescent="0.25">
      <c r="B53" s="17"/>
    </row>
    <row r="54" spans="2:2" x14ac:dyDescent="0.25">
      <c r="B54" s="17"/>
    </row>
    <row r="55" spans="2:2" x14ac:dyDescent="0.25">
      <c r="B55" s="17"/>
    </row>
    <row r="56" spans="2:2" x14ac:dyDescent="0.25">
      <c r="B56" s="17"/>
    </row>
    <row r="57" spans="2:2" x14ac:dyDescent="0.25">
      <c r="B57" s="17"/>
    </row>
    <row r="58" spans="2:2" x14ac:dyDescent="0.25">
      <c r="B58" s="17"/>
    </row>
    <row r="59" spans="2:2" x14ac:dyDescent="0.25">
      <c r="B59" s="17"/>
    </row>
    <row r="60" spans="2:2" x14ac:dyDescent="0.25">
      <c r="B60" s="17"/>
    </row>
    <row r="61" spans="2:2" x14ac:dyDescent="0.25">
      <c r="B61" s="17"/>
    </row>
    <row r="62" spans="2:2" x14ac:dyDescent="0.25">
      <c r="B62" s="17"/>
    </row>
    <row r="63" spans="2:2" x14ac:dyDescent="0.25">
      <c r="B63" s="17"/>
    </row>
    <row r="64" spans="2:2" x14ac:dyDescent="0.25">
      <c r="B64" s="17"/>
    </row>
    <row r="65" spans="2:2" x14ac:dyDescent="0.25">
      <c r="B65" s="17"/>
    </row>
    <row r="66" spans="2:2" x14ac:dyDescent="0.25">
      <c r="B66" s="17"/>
    </row>
    <row r="67" spans="2:2" x14ac:dyDescent="0.25">
      <c r="B67" s="17"/>
    </row>
    <row r="68" spans="2:2" x14ac:dyDescent="0.25">
      <c r="B68" s="17"/>
    </row>
    <row r="69" spans="2:2" x14ac:dyDescent="0.25">
      <c r="B69" s="17"/>
    </row>
    <row r="70" spans="2:2" x14ac:dyDescent="0.25">
      <c r="B70" s="17"/>
    </row>
    <row r="71" spans="2:2" x14ac:dyDescent="0.25">
      <c r="B71" s="17"/>
    </row>
    <row r="72" spans="2:2" x14ac:dyDescent="0.25">
      <c r="B72" s="17"/>
    </row>
    <row r="73" spans="2:2" x14ac:dyDescent="0.25">
      <c r="B73" s="17"/>
    </row>
    <row r="74" spans="2:2" x14ac:dyDescent="0.25">
      <c r="B74" s="17"/>
    </row>
    <row r="75" spans="2:2" x14ac:dyDescent="0.25">
      <c r="B75" s="17"/>
    </row>
    <row r="76" spans="2:2" x14ac:dyDescent="0.25">
      <c r="B76" s="17"/>
    </row>
    <row r="77" spans="2:2" x14ac:dyDescent="0.25">
      <c r="B77" s="17"/>
    </row>
    <row r="78" spans="2:2" x14ac:dyDescent="0.25">
      <c r="B78" s="17"/>
    </row>
    <row r="79" spans="2:2" x14ac:dyDescent="0.25">
      <c r="B79" s="17"/>
    </row>
    <row r="80" spans="2:2" x14ac:dyDescent="0.25">
      <c r="B80" s="17"/>
    </row>
    <row r="81" spans="2:2" x14ac:dyDescent="0.25">
      <c r="B81" s="17"/>
    </row>
    <row r="82" spans="2:2" x14ac:dyDescent="0.25">
      <c r="B82" s="17"/>
    </row>
    <row r="83" spans="2:2" x14ac:dyDescent="0.25">
      <c r="B83" s="17"/>
    </row>
  </sheetData>
  <sortState xmlns:xlrd2="http://schemas.microsoft.com/office/spreadsheetml/2017/richdata2" ref="B7:H37">
    <sortCondition ref="B7:B37"/>
  </sortState>
  <mergeCells count="2">
    <mergeCell ref="B42:H42"/>
    <mergeCell ref="B43:H4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A364-8F8D-4C91-BCA1-2A9C5FAC5814}">
  <dimension ref="B2:F49"/>
  <sheetViews>
    <sheetView showGridLines="0" workbookViewId="0">
      <selection activeCell="E31" sqref="E31"/>
    </sheetView>
  </sheetViews>
  <sheetFormatPr defaultColWidth="9.28515625" defaultRowHeight="15" x14ac:dyDescent="0.25"/>
  <cols>
    <col min="1" max="1" width="3.7109375" style="22" customWidth="1"/>
    <col min="2" max="2" width="15.7109375" style="22" customWidth="1"/>
    <col min="3" max="3" width="45.7109375" style="22" customWidth="1"/>
    <col min="4" max="4" width="10.7109375" style="22" customWidth="1"/>
    <col min="5" max="5" width="23.28515625" style="22" customWidth="1"/>
    <col min="6" max="6" width="25.7109375" style="22" customWidth="1"/>
    <col min="7" max="7" width="3.7109375" style="22" customWidth="1"/>
    <col min="8" max="16384" width="9.28515625" style="22"/>
  </cols>
  <sheetData>
    <row r="2" spans="2:6" s="23" customFormat="1" ht="15.75" x14ac:dyDescent="0.25">
      <c r="B2" s="23" t="s">
        <v>0</v>
      </c>
    </row>
    <row r="3" spans="2:6" s="23" customFormat="1" ht="15.75" x14ac:dyDescent="0.25">
      <c r="B3" s="23" t="s">
        <v>1</v>
      </c>
    </row>
    <row r="4" spans="2:6" s="23" customFormat="1" ht="15.75" x14ac:dyDescent="0.25"/>
    <row r="5" spans="2:6" s="23" customFormat="1" ht="84.95" customHeight="1" x14ac:dyDescent="0.25">
      <c r="B5" s="48" t="s">
        <v>119</v>
      </c>
      <c r="C5" s="48"/>
      <c r="D5" s="48"/>
      <c r="E5" s="48"/>
      <c r="F5" s="48"/>
    </row>
    <row r="6" spans="2:6" s="23" customFormat="1" ht="15.75" customHeight="1" x14ac:dyDescent="0.25">
      <c r="B6" s="29" t="s">
        <v>120</v>
      </c>
      <c r="C6" s="26"/>
      <c r="D6" s="26"/>
      <c r="E6" s="26"/>
      <c r="F6" s="26"/>
    </row>
    <row r="8" spans="2:6" x14ac:dyDescent="0.25">
      <c r="B8" s="24" t="s">
        <v>121</v>
      </c>
      <c r="C8" s="24" t="s">
        <v>122</v>
      </c>
      <c r="D8" s="24" t="s">
        <v>123</v>
      </c>
      <c r="E8" s="24" t="s">
        <v>124</v>
      </c>
      <c r="F8" s="24" t="s">
        <v>125</v>
      </c>
    </row>
    <row r="9" spans="2:6" ht="45" x14ac:dyDescent="0.25">
      <c r="B9" s="25" t="s">
        <v>0</v>
      </c>
      <c r="C9" s="22" t="s">
        <v>126</v>
      </c>
      <c r="D9" s="27">
        <v>60</v>
      </c>
      <c r="E9" s="22">
        <v>3</v>
      </c>
      <c r="F9" s="21" t="s">
        <v>127</v>
      </c>
    </row>
    <row r="10" spans="2:6" x14ac:dyDescent="0.25">
      <c r="B10" s="25"/>
      <c r="F10" s="21"/>
    </row>
    <row r="11" spans="2:6" x14ac:dyDescent="0.25">
      <c r="B11" s="28" t="s">
        <v>128</v>
      </c>
      <c r="F11" s="21"/>
    </row>
    <row r="12" spans="2:6" x14ac:dyDescent="0.25">
      <c r="B12" s="25"/>
      <c r="F12" s="21"/>
    </row>
    <row r="13" spans="2:6" x14ac:dyDescent="0.25">
      <c r="B13" s="24" t="s">
        <v>121</v>
      </c>
      <c r="C13" s="24" t="s">
        <v>122</v>
      </c>
      <c r="D13" s="24" t="s">
        <v>123</v>
      </c>
      <c r="E13" s="24" t="s">
        <v>124</v>
      </c>
      <c r="F13" s="24" t="s">
        <v>125</v>
      </c>
    </row>
    <row r="14" spans="2:6" ht="180" x14ac:dyDescent="0.25">
      <c r="B14" s="25">
        <v>45404</v>
      </c>
      <c r="C14" s="22" t="s">
        <v>129</v>
      </c>
      <c r="D14" s="22" t="s">
        <v>130</v>
      </c>
      <c r="E14" s="22">
        <v>12</v>
      </c>
      <c r="F14" s="21" t="s">
        <v>131</v>
      </c>
    </row>
    <row r="15" spans="2:6" ht="120" x14ac:dyDescent="0.25">
      <c r="B15" s="25">
        <v>45425</v>
      </c>
      <c r="C15" s="22" t="s">
        <v>132</v>
      </c>
      <c r="D15" s="22" t="s">
        <v>130</v>
      </c>
      <c r="E15" s="22">
        <v>8</v>
      </c>
      <c r="F15" s="21" t="s">
        <v>133</v>
      </c>
    </row>
    <row r="16" spans="2:6" ht="210" x14ac:dyDescent="0.25">
      <c r="B16" s="25">
        <v>45432</v>
      </c>
      <c r="C16" s="22" t="s">
        <v>134</v>
      </c>
      <c r="D16" s="22" t="s">
        <v>130</v>
      </c>
      <c r="E16" s="22">
        <v>14</v>
      </c>
      <c r="F16" s="21" t="s">
        <v>135</v>
      </c>
    </row>
    <row r="17" spans="2:6" ht="165" x14ac:dyDescent="0.25">
      <c r="B17" s="25">
        <v>45446</v>
      </c>
      <c r="C17" s="22" t="s">
        <v>136</v>
      </c>
      <c r="D17" s="22" t="s">
        <v>130</v>
      </c>
      <c r="E17" s="22">
        <v>11</v>
      </c>
      <c r="F17" s="21" t="s">
        <v>137</v>
      </c>
    </row>
    <row r="18" spans="2:6" x14ac:dyDescent="0.25">
      <c r="B18" s="25">
        <v>45600</v>
      </c>
      <c r="C18" s="22" t="s">
        <v>138</v>
      </c>
      <c r="D18" s="22" t="s">
        <v>130</v>
      </c>
    </row>
    <row r="19" spans="2:6" x14ac:dyDescent="0.25">
      <c r="B19" s="25"/>
      <c r="F19" s="21"/>
    </row>
    <row r="20" spans="2:6" x14ac:dyDescent="0.25">
      <c r="B20" s="28" t="s">
        <v>139</v>
      </c>
      <c r="F20" s="21"/>
    </row>
    <row r="21" spans="2:6" x14ac:dyDescent="0.25">
      <c r="B21" s="25"/>
      <c r="F21" s="21"/>
    </row>
    <row r="22" spans="2:6" x14ac:dyDescent="0.25">
      <c r="B22" s="24" t="s">
        <v>121</v>
      </c>
      <c r="C22" s="24" t="s">
        <v>122</v>
      </c>
      <c r="D22" s="24" t="s">
        <v>123</v>
      </c>
      <c r="E22" s="24" t="s">
        <v>124</v>
      </c>
      <c r="F22" s="24" t="s">
        <v>125</v>
      </c>
    </row>
    <row r="23" spans="2:6" ht="180" x14ac:dyDescent="0.25">
      <c r="B23" s="25">
        <v>45412</v>
      </c>
      <c r="C23" s="22" t="s">
        <v>140</v>
      </c>
      <c r="D23" s="22" t="s">
        <v>130</v>
      </c>
      <c r="E23" s="22">
        <v>12</v>
      </c>
      <c r="F23" s="21" t="s">
        <v>141</v>
      </c>
    </row>
    <row r="24" spans="2:6" ht="300" x14ac:dyDescent="0.25">
      <c r="B24" s="25">
        <v>45420</v>
      </c>
      <c r="C24" s="22" t="s">
        <v>142</v>
      </c>
      <c r="D24" s="22" t="s">
        <v>130</v>
      </c>
      <c r="E24" s="22">
        <v>20</v>
      </c>
      <c r="F24" s="21" t="s">
        <v>143</v>
      </c>
    </row>
    <row r="25" spans="2:6" ht="60" x14ac:dyDescent="0.25">
      <c r="B25" s="25">
        <v>45447</v>
      </c>
      <c r="C25" s="22" t="s">
        <v>144</v>
      </c>
      <c r="D25" s="22" t="s">
        <v>130</v>
      </c>
      <c r="E25" s="22">
        <v>4</v>
      </c>
      <c r="F25" s="21" t="s">
        <v>145</v>
      </c>
    </row>
    <row r="26" spans="2:6" ht="210" x14ac:dyDescent="0.25">
      <c r="B26" s="25">
        <v>45448</v>
      </c>
      <c r="C26" s="22" t="s">
        <v>146</v>
      </c>
      <c r="D26" s="22" t="s">
        <v>130</v>
      </c>
      <c r="E26" s="22">
        <v>14</v>
      </c>
      <c r="F26" s="21" t="s">
        <v>147</v>
      </c>
    </row>
    <row r="27" spans="2:6" ht="210" x14ac:dyDescent="0.25">
      <c r="B27" s="25">
        <v>45666</v>
      </c>
      <c r="C27" s="22" t="s">
        <v>148</v>
      </c>
      <c r="D27" s="22" t="s">
        <v>130</v>
      </c>
      <c r="E27" s="22">
        <v>14</v>
      </c>
      <c r="F27" s="21" t="s">
        <v>149</v>
      </c>
    </row>
    <row r="28" spans="2:6" ht="225" x14ac:dyDescent="0.25">
      <c r="B28" s="25">
        <v>45670</v>
      </c>
      <c r="C28" s="22" t="s">
        <v>150</v>
      </c>
      <c r="D28" s="22" t="s">
        <v>130</v>
      </c>
      <c r="E28" s="22">
        <v>15</v>
      </c>
      <c r="F28" s="21" t="s">
        <v>151</v>
      </c>
    </row>
    <row r="29" spans="2:6" ht="165" x14ac:dyDescent="0.25">
      <c r="B29" s="25">
        <v>45673</v>
      </c>
      <c r="C29" s="22" t="s">
        <v>152</v>
      </c>
      <c r="D29" s="22" t="s">
        <v>130</v>
      </c>
      <c r="E29" s="22">
        <v>11</v>
      </c>
      <c r="F29" s="21" t="s">
        <v>153</v>
      </c>
    </row>
    <row r="30" spans="2:6" ht="180" x14ac:dyDescent="0.25">
      <c r="B30" s="25">
        <v>45740</v>
      </c>
      <c r="C30" s="22" t="s">
        <v>154</v>
      </c>
      <c r="D30" s="22" t="s">
        <v>130</v>
      </c>
      <c r="E30" s="22">
        <v>12</v>
      </c>
      <c r="F30" s="21" t="s">
        <v>155</v>
      </c>
    </row>
    <row r="31" spans="2:6" x14ac:dyDescent="0.25">
      <c r="B31" s="25"/>
      <c r="F31" s="21"/>
    </row>
    <row r="32" spans="2:6" x14ac:dyDescent="0.25">
      <c r="B32" s="25"/>
      <c r="F32" s="21"/>
    </row>
    <row r="33" spans="2:6" x14ac:dyDescent="0.25">
      <c r="B33" s="25"/>
      <c r="F33" s="21"/>
    </row>
    <row r="34" spans="2:6" x14ac:dyDescent="0.25">
      <c r="B34" s="25"/>
      <c r="F34" s="21"/>
    </row>
    <row r="35" spans="2:6" x14ac:dyDescent="0.25">
      <c r="B35" s="25"/>
      <c r="F35" s="21"/>
    </row>
    <row r="36" spans="2:6" x14ac:dyDescent="0.25">
      <c r="B36" s="25"/>
      <c r="F36" s="21"/>
    </row>
    <row r="37" spans="2:6" x14ac:dyDescent="0.25">
      <c r="B37" s="25"/>
      <c r="F37" s="21"/>
    </row>
    <row r="38" spans="2:6" x14ac:dyDescent="0.25">
      <c r="B38" s="25"/>
    </row>
    <row r="39" spans="2:6" x14ac:dyDescent="0.25">
      <c r="B39" s="25"/>
      <c r="F39" s="21"/>
    </row>
    <row r="40" spans="2:6" x14ac:dyDescent="0.25">
      <c r="B40" s="25"/>
    </row>
    <row r="41" spans="2:6" x14ac:dyDescent="0.25">
      <c r="B41" s="25"/>
      <c r="F41" s="21"/>
    </row>
    <row r="42" spans="2:6" x14ac:dyDescent="0.25">
      <c r="B42" s="25"/>
    </row>
    <row r="43" spans="2:6" x14ac:dyDescent="0.25">
      <c r="B43" s="25"/>
      <c r="F43" s="21"/>
    </row>
    <row r="44" spans="2:6" x14ac:dyDescent="0.25">
      <c r="B44" s="25"/>
      <c r="F44" s="21"/>
    </row>
    <row r="45" spans="2:6" x14ac:dyDescent="0.25">
      <c r="F45" s="21"/>
    </row>
    <row r="46" spans="2:6" x14ac:dyDescent="0.25">
      <c r="F46" s="21"/>
    </row>
    <row r="49" spans="6:6" x14ac:dyDescent="0.25">
      <c r="F49" s="21"/>
    </row>
  </sheetData>
  <sortState xmlns:xlrd2="http://schemas.microsoft.com/office/spreadsheetml/2017/richdata2" ref="F33:F46">
    <sortCondition ref="F33:F46"/>
  </sortState>
  <mergeCells count="1">
    <mergeCell ref="B5:F5"/>
  </mergeCells>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F5F3-0271-489E-89E4-B2C3148C7A0D}">
  <dimension ref="B3:G38"/>
  <sheetViews>
    <sheetView showGridLines="0" topLeftCell="A4" workbookViewId="0">
      <selection activeCell="D8" sqref="D8"/>
    </sheetView>
  </sheetViews>
  <sheetFormatPr defaultColWidth="8.85546875" defaultRowHeight="15" x14ac:dyDescent="0.25"/>
  <cols>
    <col min="2" max="2" width="50.7109375" customWidth="1"/>
    <col min="3" max="4" width="15.7109375" customWidth="1"/>
  </cols>
  <sheetData>
    <row r="3" spans="2:7" s="30" customFormat="1" ht="34.9" customHeight="1" x14ac:dyDescent="0.25">
      <c r="B3" s="49" t="s">
        <v>156</v>
      </c>
      <c r="C3" s="49"/>
      <c r="D3" s="49"/>
    </row>
    <row r="5" spans="2:7" x14ac:dyDescent="0.25">
      <c r="B5" s="31" t="s">
        <v>157</v>
      </c>
      <c r="C5" s="32" t="s">
        <v>0</v>
      </c>
    </row>
    <row r="7" spans="2:7" x14ac:dyDescent="0.25">
      <c r="B7" s="33"/>
      <c r="C7" s="34" t="s">
        <v>158</v>
      </c>
      <c r="D7" s="34" t="s">
        <v>159</v>
      </c>
    </row>
    <row r="8" spans="2:7" x14ac:dyDescent="0.25">
      <c r="B8" s="35" t="s">
        <v>160</v>
      </c>
      <c r="C8" s="17" t="str">
        <f>VLOOKUP($G$8,'Table 1'!$A$7:$N$37,2,FALSE)</f>
        <v>BROWN</v>
      </c>
      <c r="D8" s="17" t="str">
        <f>VLOOKUP($G$8,'Table 1'!$A$7:$N$37,3,FALSE)</f>
        <v>CLAIRE MACKIE</v>
      </c>
      <c r="G8">
        <v>8</v>
      </c>
    </row>
    <row r="9" spans="2:7" ht="30" customHeight="1" x14ac:dyDescent="0.25">
      <c r="B9" s="24" t="s">
        <v>161</v>
      </c>
      <c r="C9" s="46" t="str">
        <f>VLOOKUP($G$8,'Table 1'!$A$7:$N$37,4,FALSE)</f>
        <v xml:space="preserve">Councillor </v>
      </c>
      <c r="D9" s="46"/>
    </row>
    <row r="10" spans="2:7" ht="15.75" thickBot="1" x14ac:dyDescent="0.3">
      <c r="B10" s="36"/>
      <c r="C10" s="36"/>
      <c r="D10" s="36"/>
    </row>
    <row r="11" spans="2:7" ht="15.75" thickTop="1" x14ac:dyDescent="0.25"/>
    <row r="12" spans="2:7" x14ac:dyDescent="0.25">
      <c r="B12" s="33" t="s">
        <v>162</v>
      </c>
      <c r="C12" s="37">
        <f>VLOOKUP($G$8,'Table 1'!$A$7:$N$37,5,FALSE)</f>
        <v>21345</v>
      </c>
    </row>
    <row r="13" spans="2:7" x14ac:dyDescent="0.25">
      <c r="C13" s="37"/>
    </row>
    <row r="14" spans="2:7" x14ac:dyDescent="0.25">
      <c r="B14" s="38" t="str">
        <f>[1]APR!B4</f>
        <v>Reimbursement of Expenses</v>
      </c>
      <c r="C14" s="37"/>
    </row>
    <row r="15" spans="2:7" x14ac:dyDescent="0.25">
      <c r="B15" s="33" t="s">
        <v>163</v>
      </c>
      <c r="C15" s="37">
        <f>VLOOKUP($G$8,'Table 1'!$A$7:$N$37,6,FALSE)</f>
        <v>0</v>
      </c>
    </row>
    <row r="16" spans="2:7" x14ac:dyDescent="0.25">
      <c r="B16" s="33" t="s">
        <v>164</v>
      </c>
      <c r="C16" s="37">
        <f>VLOOKUP($G$8,'Table 1'!$A$7:$N$37,7,FALSE)</f>
        <v>0</v>
      </c>
    </row>
    <row r="17" spans="2:4" x14ac:dyDescent="0.25">
      <c r="B17" s="33" t="s">
        <v>165</v>
      </c>
      <c r="C17" s="37">
        <f>VLOOKUP($G$8,'Table 1'!$A$7:$N$37,8,FALSE)</f>
        <v>0</v>
      </c>
    </row>
    <row r="18" spans="2:4" x14ac:dyDescent="0.25">
      <c r="B18" s="33" t="s">
        <v>166</v>
      </c>
      <c r="C18" s="37">
        <f>VLOOKUP($G$8,'Table 1'!$A$7:$N$37,9,FALSE)</f>
        <v>0</v>
      </c>
    </row>
    <row r="19" spans="2:4" x14ac:dyDescent="0.25">
      <c r="B19" s="33" t="s">
        <v>167</v>
      </c>
      <c r="C19" s="37">
        <f>VLOOKUP($G$8,'Table 1'!$A$7:$N$37,10,FALSE)</f>
        <v>0</v>
      </c>
    </row>
    <row r="20" spans="2:4" x14ac:dyDescent="0.25">
      <c r="B20" s="33" t="s">
        <v>168</v>
      </c>
      <c r="C20" s="37">
        <f>VLOOKUP($G$8,'Table 1'!$A$7:$N$37,11,FALSE)</f>
        <v>0</v>
      </c>
    </row>
    <row r="21" spans="2:4" x14ac:dyDescent="0.25">
      <c r="B21" s="33" t="s">
        <v>169</v>
      </c>
      <c r="C21" s="37">
        <f>VLOOKUP($G$8,'Table 1'!$A$7:$N$37,12,FALSE)</f>
        <v>0</v>
      </c>
    </row>
    <row r="22" spans="2:4" x14ac:dyDescent="0.25">
      <c r="B22" s="39"/>
      <c r="C22" s="39"/>
      <c r="D22" s="39"/>
    </row>
    <row r="24" spans="2:4" x14ac:dyDescent="0.25">
      <c r="B24" s="33" t="s">
        <v>170</v>
      </c>
      <c r="C24" s="37">
        <f>SUM(C15:C21)</f>
        <v>0</v>
      </c>
    </row>
    <row r="25" spans="2:4" x14ac:dyDescent="0.25">
      <c r="B25" s="40"/>
      <c r="C25" s="39"/>
      <c r="D25" s="39"/>
    </row>
    <row r="27" spans="2:4" x14ac:dyDescent="0.25">
      <c r="B27" s="35" t="s">
        <v>171</v>
      </c>
      <c r="C27" s="41">
        <f>C12+C24</f>
        <v>21345</v>
      </c>
    </row>
    <row r="29" spans="2:4" x14ac:dyDescent="0.25">
      <c r="B29" s="42"/>
      <c r="C29" s="43"/>
      <c r="D29" s="43"/>
    </row>
    <row r="30" spans="2:4" x14ac:dyDescent="0.25">
      <c r="B30" s="38" t="str">
        <f>[1]COUNCIL!B4</f>
        <v>Expenses met by Council</v>
      </c>
    </row>
    <row r="31" spans="2:4" x14ac:dyDescent="0.25">
      <c r="B31" s="17" t="s">
        <v>172</v>
      </c>
      <c r="C31" s="37">
        <f>VLOOKUP($G$8,'Table 2'!$A$7:$H$37,5,FALSE)</f>
        <v>0</v>
      </c>
    </row>
    <row r="32" spans="2:4" x14ac:dyDescent="0.25">
      <c r="B32" s="44" t="s">
        <v>173</v>
      </c>
      <c r="C32" s="37">
        <f>VLOOKUP($G$8,'Table 2'!$A$7:$H$37,6,FALSE)</f>
        <v>0</v>
      </c>
    </row>
    <row r="33" spans="2:4" x14ac:dyDescent="0.25">
      <c r="B33" s="44" t="s">
        <v>165</v>
      </c>
      <c r="C33" s="37">
        <f>VLOOKUP($G$8,'Table 2'!$A$7:$H$37,7,FALSE)</f>
        <v>0</v>
      </c>
    </row>
    <row r="34" spans="2:4" x14ac:dyDescent="0.25">
      <c r="B34" s="40"/>
      <c r="C34" s="39"/>
      <c r="D34" s="39"/>
    </row>
    <row r="36" spans="2:4" x14ac:dyDescent="0.25">
      <c r="B36" s="35" t="s">
        <v>174</v>
      </c>
      <c r="C36" s="41">
        <f>SUM(C31:C33)</f>
        <v>0</v>
      </c>
    </row>
    <row r="37" spans="2:4" ht="15.75" thickBot="1" x14ac:dyDescent="0.3">
      <c r="B37" s="45"/>
      <c r="C37" s="36"/>
      <c r="D37" s="36"/>
    </row>
    <row r="38" spans="2:4" ht="15.75" thickTop="1" x14ac:dyDescent="0.25"/>
  </sheetData>
  <mergeCells count="1">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D8EC935-405F-4DBF-9915-4596A47BCAE5}">
          <x14:formula1>
            <xm:f>'Table 1'!$A$7:$A$37</xm:f>
          </x14:formula1>
          <xm:sqref>G8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5C2128DA25A44EB11494EFA18A119E" ma:contentTypeVersion="24" ma:contentTypeDescription="Create a new document." ma:contentTypeScope="" ma:versionID="a66ea1cbf89aba041e244a8e061c8114">
  <xsd:schema xmlns:xsd="http://www.w3.org/2001/XMLSchema" xmlns:xs="http://www.w3.org/2001/XMLSchema" xmlns:p="http://schemas.microsoft.com/office/2006/metadata/properties" xmlns:ns2="fc78463e-d5b0-4fd8-abb1-e1eb3572d92c" xmlns:ns3="762c3af4-7a9a-4ea7-a9dd-5ca742d82ec7" targetNamespace="http://schemas.microsoft.com/office/2006/metadata/properties" ma:root="true" ma:fieldsID="8dfaddc60f3ddc2dc1e3c08034c6241d" ns2:_="" ns3:_="">
    <xsd:import namespace="fc78463e-d5b0-4fd8-abb1-e1eb3572d92c"/>
    <xsd:import namespace="762c3af4-7a9a-4ea7-a9dd-5ca742d82ec7"/>
    <xsd:element name="properties">
      <xsd:complexType>
        <xsd:sequence>
          <xsd:element name="documentManagement">
            <xsd:complexType>
              <xsd:all>
                <xsd:element ref="ns2:Info"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Sourc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Signed" minOccurs="0"/>
                <xsd:element ref="ns2:ReporttoDTIB"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8463e-d5b0-4fd8-abb1-e1eb3572d92c" elementFormDefault="qualified">
    <xsd:import namespace="http://schemas.microsoft.com/office/2006/documentManagement/types"/>
    <xsd:import namespace="http://schemas.microsoft.com/office/infopath/2007/PartnerControls"/>
    <xsd:element name="Info" ma:index="8" nillable="true" ma:displayName="Info" ma:format="Dropdown" ma:internalName="Info">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Source" ma:index="21" nillable="true" ma:displayName="Source" ma:format="Dropdown" ma:internalName="Sourc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e83bfe8-052f-4e76-8200-e0f72956cd03"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Signed" ma:index="28" nillable="true" ma:displayName="Signed" ma:format="Dropdown" ma:internalName="Signed">
      <xsd:simpleType>
        <xsd:restriction base="dms:Choice">
          <xsd:enumeration value="Yes"/>
          <xsd:enumeration value="No"/>
          <xsd:enumeration value="project started before agreements"/>
          <xsd:enumeration value="project not started"/>
          <xsd:enumeration value="Digital"/>
          <xsd:enumeration value="Cancelled"/>
        </xsd:restriction>
      </xsd:simpleType>
    </xsd:element>
    <xsd:element name="ReporttoDTIB" ma:index="29" nillable="true" ma:displayName="Report to DTIB" ma:format="DateOnly" ma:internalName="ReporttoDTIB">
      <xsd:simpleType>
        <xsd:restriction base="dms:DateTime"/>
      </xsd:simpleType>
    </xsd:element>
    <xsd:element name="_Flow_SignoffStatus" ma:index="3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2c3af4-7a9a-4ea7-a9dd-5ca742d82e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b9aa3df-d8af-40ba-91e2-e5ec8e215a7a}" ma:internalName="TaxCatchAll" ma:showField="CatchAllData" ma:web="762c3af4-7a9a-4ea7-a9dd-5ca742d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62c3af4-7a9a-4ea7-a9dd-5ca742d82ec7">
      <UserInfo>
        <DisplayName>Brian Pirie</DisplayName>
        <AccountId>22</AccountId>
        <AccountType/>
      </UserInfo>
    </SharedWithUsers>
    <TaxCatchAll xmlns="762c3af4-7a9a-4ea7-a9dd-5ca742d82ec7" xsi:nil="true"/>
    <lcf76f155ced4ddcb4097134ff3c332f xmlns="fc78463e-d5b0-4fd8-abb1-e1eb3572d92c">
      <Terms xmlns="http://schemas.microsoft.com/office/infopath/2007/PartnerControls"/>
    </lcf76f155ced4ddcb4097134ff3c332f>
    <ReporttoDTIB xmlns="fc78463e-d5b0-4fd8-abb1-e1eb3572d92c" xsi:nil="true"/>
    <Info xmlns="fc78463e-d5b0-4fd8-abb1-e1eb3572d92c" xsi:nil="true"/>
    <Source xmlns="fc78463e-d5b0-4fd8-abb1-e1eb3572d92c" xsi:nil="true"/>
    <Signed xmlns="fc78463e-d5b0-4fd8-abb1-e1eb3572d92c" xsi:nil="true"/>
    <_Flow_SignoffStatus xmlns="fc78463e-d5b0-4fd8-abb1-e1eb3572d92c" xsi:nil="true"/>
  </documentManagement>
</p:properties>
</file>

<file path=customXml/itemProps1.xml><?xml version="1.0" encoding="utf-8"?>
<ds:datastoreItem xmlns:ds="http://schemas.openxmlformats.org/officeDocument/2006/customXml" ds:itemID="{931C3997-1DBB-4690-BC21-09EE6144076E}">
  <ds:schemaRefs>
    <ds:schemaRef ds:uri="http://schemas.microsoft.com/sharepoint/v3/contenttype/forms"/>
  </ds:schemaRefs>
</ds:datastoreItem>
</file>

<file path=customXml/itemProps2.xml><?xml version="1.0" encoding="utf-8"?>
<ds:datastoreItem xmlns:ds="http://schemas.openxmlformats.org/officeDocument/2006/customXml" ds:itemID="{DF329011-D4C6-4E51-922B-54E5851DE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8463e-d5b0-4fd8-abb1-e1eb3572d92c"/>
    <ds:schemaRef ds:uri="762c3af4-7a9a-4ea7-a9dd-5ca742d82e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20355-AED5-4057-A0A6-FFC6D57FDB0C}">
  <ds:schemaRefs>
    <ds:schemaRef ds:uri="http://schemas.microsoft.com/office/2006/metadata/properties"/>
    <ds:schemaRef ds:uri="http://schemas.microsoft.com/office/infopath/2007/PartnerControls"/>
    <ds:schemaRef ds:uri="762c3af4-7a9a-4ea7-a9dd-5ca742d82ec7"/>
    <ds:schemaRef ds:uri="fc78463e-d5b0-4fd8-abb1-e1eb3572d9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1</vt:lpstr>
      <vt:lpstr>Table 2</vt:lpstr>
      <vt:lpstr>Table 3</vt:lpstr>
      <vt:lpstr>Report</vt:lpstr>
      <vt:lpstr>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2024-05-08T10:31:30Z</dcterms:created>
  <dcterms:modified xsi:type="dcterms:W3CDTF">2025-09-02T10:06:31Z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0x010100E25C2128DA25A44EB11494EFA18A119E</vt:lpwstr>
  </property>
  <property fmtid="{D5CDD505-2E9C-101B-9397-08002B2CF9AE}" pid="3" name="MediaServiceImageTags">
    <vt:lpwstr/>
  </property>
</Properties>
</file>